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41" windowWidth="7005" windowHeight="7320" activeTab="0"/>
  </bookViews>
  <sheets>
    <sheet name="dem31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'dem31'!$A$16:$L$484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'dem31'!$D$133:$L$133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'dem31'!$K$481</definedName>
    <definedName name="np">#REF!</definedName>
    <definedName name="Nutrition">#REF!</definedName>
    <definedName name="oges">#REF!</definedName>
    <definedName name="pension">#REF!</definedName>
    <definedName name="powCaprec" localSheetId="0">'dem31'!#REF!</definedName>
    <definedName name="Power" localSheetId="0">'dem31'!$D$268:$L$268</definedName>
    <definedName name="powercap" localSheetId="0">'dem31'!$D$479:$L$479</definedName>
    <definedName name="powerrec" localSheetId="0">'dem31'!$D$484:$L$484</definedName>
    <definedName name="powerrec1" localSheetId="0">'dem31'!#REF!</definedName>
    <definedName name="powloan" localSheetId="0">'dem31'!#REF!</definedName>
    <definedName name="_xlnm.Print_Area" localSheetId="0">'dem31'!$A$1:$L$484</definedName>
    <definedName name="_xlnm.Print_Titles" localSheetId="0">'dem31'!$13:$16</definedName>
    <definedName name="pw" localSheetId="0">'dem31'!$D$75:$L$75</definedName>
    <definedName name="pw">#REF!</definedName>
    <definedName name="pwcap" localSheetId="0">'dem31'!#REF!</definedName>
    <definedName name="pwcap">#REF!</definedName>
    <definedName name="rb" localSheetId="0">'dem31'!#REF!</definedName>
    <definedName name="rec" localSheetId="0">'dem31'!#REF!</definedName>
    <definedName name="rec">#REF!</definedName>
    <definedName name="rec1">#REF!</definedName>
    <definedName name="reform">#REF!</definedName>
    <definedName name="revise" localSheetId="0">'dem31'!#REF!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'dem31'!#REF!</definedName>
    <definedName name="swc">#REF!</definedName>
    <definedName name="tax">#REF!</definedName>
    <definedName name="udhd">#REF!</definedName>
    <definedName name="urbancap">#REF!</definedName>
    <definedName name="Voted" localSheetId="0">'dem31'!$E$11:$G$11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'dem31'!#REF!</definedName>
    <definedName name="Z_239EE218_578E_4317_BEED_14D5D7089E27_.wvu.FilterData" localSheetId="0" hidden="1">'dem31'!$A$1:$L$484</definedName>
    <definedName name="Z_239EE218_578E_4317_BEED_14D5D7089E27_.wvu.PrintArea" localSheetId="0" hidden="1">'dem31'!$A$1:$L$484</definedName>
    <definedName name="Z_239EE218_578E_4317_BEED_14D5D7089E27_.wvu.PrintTitles" localSheetId="0" hidden="1">'dem31'!$13:$16</definedName>
    <definedName name="Z_302A3EA3_AE96_11D5_A646_0050BA3D7AFD_.wvu.Cols" localSheetId="0" hidden="1">'dem31'!#REF!</definedName>
    <definedName name="Z_302A3EA3_AE96_11D5_A646_0050BA3D7AFD_.wvu.FilterData" localSheetId="0" hidden="1">'dem31'!$A$1:$L$484</definedName>
    <definedName name="Z_302A3EA3_AE96_11D5_A646_0050BA3D7AFD_.wvu.PrintArea" localSheetId="0" hidden="1">'dem31'!$A$1:$L$484</definedName>
    <definedName name="Z_302A3EA3_AE96_11D5_A646_0050BA3D7AFD_.wvu.PrintTitles" localSheetId="0" hidden="1">'dem31'!$13:$16</definedName>
    <definedName name="Z_36DBA021_0ECB_11D4_8064_004005726899_.wvu.Cols" localSheetId="0" hidden="1">'dem31'!#REF!</definedName>
    <definedName name="Z_36DBA021_0ECB_11D4_8064_004005726899_.wvu.FilterData" localSheetId="0" hidden="1">'dem31'!$C$18:$C$484</definedName>
    <definedName name="Z_36DBA021_0ECB_11D4_8064_004005726899_.wvu.PrintArea" localSheetId="0" hidden="1">'dem31'!$A$1:$L$484</definedName>
    <definedName name="Z_36DBA021_0ECB_11D4_8064_004005726899_.wvu.PrintTitles" localSheetId="0" hidden="1">'dem31'!$13:$16</definedName>
    <definedName name="Z_93EBE921_AE91_11D5_8685_004005726899_.wvu.Cols" localSheetId="0" hidden="1">'dem31'!#REF!</definedName>
    <definedName name="Z_93EBE921_AE91_11D5_8685_004005726899_.wvu.FilterData" localSheetId="0" hidden="1">'dem31'!$C$18:$C$484</definedName>
    <definedName name="Z_93EBE921_AE91_11D5_8685_004005726899_.wvu.PrintArea" localSheetId="0" hidden="1">'dem31'!$A$1:$L$484</definedName>
    <definedName name="Z_93EBE921_AE91_11D5_8685_004005726899_.wvu.PrintTitles" localSheetId="0" hidden="1">'dem31'!$13:$16</definedName>
    <definedName name="Z_94DA79C1_0FDE_11D5_9579_000021DAEEA2_.wvu.Cols" localSheetId="0" hidden="1">'dem31'!#REF!</definedName>
    <definedName name="Z_94DA79C1_0FDE_11D5_9579_000021DAEEA2_.wvu.FilterData" localSheetId="0" hidden="1">'dem31'!$C$18:$C$484</definedName>
    <definedName name="Z_94DA79C1_0FDE_11D5_9579_000021DAEEA2_.wvu.PrintArea" localSheetId="0" hidden="1">'dem31'!$A$1:$L$484</definedName>
    <definedName name="Z_94DA79C1_0FDE_11D5_9579_000021DAEEA2_.wvu.PrintTitles" localSheetId="0" hidden="1">'dem31'!$13:$16</definedName>
    <definedName name="Z_B4CB0970_161F_11D5_8064_004005726899_.wvu.FilterData" localSheetId="0" hidden="1">'dem31'!$C$18:$C$484</definedName>
    <definedName name="Z_B4CB0972_161F_11D5_8064_004005726899_.wvu.FilterData" localSheetId="0" hidden="1">'dem31'!$C$18:$C$484</definedName>
    <definedName name="Z_B4CB098E_161F_11D5_8064_004005726899_.wvu.FilterData" localSheetId="0" hidden="1">'dem31'!$C$18:$C$484</definedName>
    <definedName name="Z_B4CB099B_161F_11D5_8064_004005726899_.wvu.FilterData" localSheetId="0" hidden="1">'dem31'!$C$18:$C$484</definedName>
    <definedName name="Z_C868F8C3_16D7_11D5_A68D_81D6213F5331_.wvu.Cols" localSheetId="0" hidden="1">'dem31'!#REF!</definedName>
    <definedName name="Z_C868F8C3_16D7_11D5_A68D_81D6213F5331_.wvu.FilterData" localSheetId="0" hidden="1">'dem31'!$C$18:$C$484</definedName>
    <definedName name="Z_C868F8C3_16D7_11D5_A68D_81D6213F5331_.wvu.PrintArea" localSheetId="0" hidden="1">'dem31'!$A$1:$L$484</definedName>
    <definedName name="Z_C868F8C3_16D7_11D5_A68D_81D6213F5331_.wvu.PrintTitles" localSheetId="0" hidden="1">'dem31'!$13:$16</definedName>
    <definedName name="Z_E5DF37BD_125C_11D5_8DC4_D0F5D88B3549_.wvu.Cols" localSheetId="0" hidden="1">'dem31'!#REF!</definedName>
    <definedName name="Z_E5DF37BD_125C_11D5_8DC4_D0F5D88B3549_.wvu.FilterData" localSheetId="0" hidden="1">'dem31'!$C$18:$C$484</definedName>
    <definedName name="Z_E5DF37BD_125C_11D5_8DC4_D0F5D88B3549_.wvu.PrintArea" localSheetId="0" hidden="1">'dem31'!$A$1:$L$484</definedName>
    <definedName name="Z_E5DF37BD_125C_11D5_8DC4_D0F5D88B3549_.wvu.PrintTitles" localSheetId="0" hidden="1">'dem31'!$13:$16</definedName>
    <definedName name="Z_F8ADACC1_164E_11D6_B603_000021DAEEA2_.wvu.Cols" localSheetId="0" hidden="1">'dem31'!#REF!</definedName>
    <definedName name="Z_F8ADACC1_164E_11D6_B603_000021DAEEA2_.wvu.FilterData" localSheetId="0" hidden="1">'dem31'!$C$18:$C$484</definedName>
    <definedName name="Z_F8ADACC1_164E_11D6_B603_000021DAEEA2_.wvu.PrintArea" localSheetId="0" hidden="1">'dem31'!$A$1:$L$484</definedName>
    <definedName name="Z_F8ADACC1_164E_11D6_B603_000021DAEEA2_.wvu.PrintTitles" localSheetId="0" hidden="1">'dem31'!$13:$16</definedName>
  </definedNames>
  <calcPr fullCalcOnLoad="1"/>
</workbook>
</file>

<file path=xl/sharedStrings.xml><?xml version="1.0" encoding="utf-8"?>
<sst xmlns="http://schemas.openxmlformats.org/spreadsheetml/2006/main" count="592" uniqueCount="319">
  <si>
    <t>Public Works</t>
  </si>
  <si>
    <t>Housing</t>
  </si>
  <si>
    <t>Housing &amp; Urban Development</t>
  </si>
  <si>
    <t>Power</t>
  </si>
  <si>
    <t>C-Capital Account of Economic Services (e) Capital Account of Energy</t>
  </si>
  <si>
    <t>Capital Outlay on Power Projects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</si>
  <si>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</si>
  <si>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</si>
  <si>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</si>
  <si>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</si>
  <si>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</si>
  <si>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</si>
  <si>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</si>
  <si>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</si>
  <si>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</si>
  <si>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</si>
  <si>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General</t>
  </si>
  <si>
    <t>Maintenance and Repairs</t>
  </si>
  <si>
    <t>East District</t>
  </si>
  <si>
    <t>West District</t>
  </si>
  <si>
    <t>North District</t>
  </si>
  <si>
    <t>South District</t>
  </si>
  <si>
    <t>Hydel Generation</t>
  </si>
  <si>
    <t>Machinery &amp; Equipment</t>
  </si>
  <si>
    <t>00.45.71</t>
  </si>
  <si>
    <t>Purchase of Power</t>
  </si>
  <si>
    <t>00.45.72</t>
  </si>
  <si>
    <t>Payment of NTPC, NHPC etc.</t>
  </si>
  <si>
    <t>Other Expenditure</t>
  </si>
  <si>
    <t>Rongnichu Hydro Electric Scheme (Jali Power House)</t>
  </si>
  <si>
    <t>60.00.71</t>
  </si>
  <si>
    <t>Maintenance and Repairs Expenses</t>
  </si>
  <si>
    <t>Rothak Micro Hydel Scheme</t>
  </si>
  <si>
    <t>61.00.71</t>
  </si>
  <si>
    <t>Rimbi Micro Hydel Scheme</t>
  </si>
  <si>
    <t>62.00.71</t>
  </si>
  <si>
    <t>Lower Lagyap Hydel Project</t>
  </si>
  <si>
    <t>63.00.71</t>
  </si>
  <si>
    <t>Rongnichu Hydel Scheme Stage II</t>
  </si>
  <si>
    <t>64.00.71</t>
  </si>
  <si>
    <t>Chaten Hydel Scheme</t>
  </si>
  <si>
    <t>65.00.71</t>
  </si>
  <si>
    <t>Rimbi Hydel Scheme State II</t>
  </si>
  <si>
    <t>66.00.71</t>
  </si>
  <si>
    <t>Lachung Hydel Scheme</t>
  </si>
  <si>
    <t>67.00.71</t>
  </si>
  <si>
    <t>Upper Rongnichu Hydel Project</t>
  </si>
  <si>
    <t>68.00.71</t>
  </si>
  <si>
    <t>Meyong Hydel Project</t>
  </si>
  <si>
    <t>69.00.71</t>
  </si>
  <si>
    <t>Kalez Khola Hydel Project</t>
  </si>
  <si>
    <t>70.00.71</t>
  </si>
  <si>
    <t>Diesel/Gas Power Generation</t>
  </si>
  <si>
    <t>Diesel Power Station, Gangtok</t>
  </si>
  <si>
    <t>Transmission &amp; Distribution</t>
  </si>
  <si>
    <t>Head Office Establishment</t>
  </si>
  <si>
    <t>Other Charges</t>
  </si>
  <si>
    <t>63.45.71</t>
  </si>
  <si>
    <t>Maintenance of Distribution line, Gangtok</t>
  </si>
  <si>
    <t>63.45.73</t>
  </si>
  <si>
    <t>Maintenance of Other Distribution lines</t>
  </si>
  <si>
    <t>63.45.74</t>
  </si>
  <si>
    <t>63.45.77</t>
  </si>
  <si>
    <t>63.45.79</t>
  </si>
  <si>
    <t>Maintenance of Distribution line under Pakyong  Sub-Division</t>
  </si>
  <si>
    <t>63.45.80</t>
  </si>
  <si>
    <t>Maintenance of T &amp; D under REC</t>
  </si>
  <si>
    <t>63.45.81</t>
  </si>
  <si>
    <t>Maintenance of 66KV Sub-Station</t>
  </si>
  <si>
    <t>63.46.76</t>
  </si>
  <si>
    <t>Maintenance of Electrical Installations under West Division</t>
  </si>
  <si>
    <t>63.47.72</t>
  </si>
  <si>
    <t>63.47.81</t>
  </si>
  <si>
    <t>63.48.75</t>
  </si>
  <si>
    <t>Maintenance of Electrical Installations under South Division</t>
  </si>
  <si>
    <t>63.48.78</t>
  </si>
  <si>
    <t>Maintenance of Distribution line under Ravongla  Sub-Division</t>
  </si>
  <si>
    <t>Direction &amp; Administration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</si>
  <si>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</si>
  <si>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</si>
  <si>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</si>
  <si>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</si>
  <si>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</si>
  <si>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</si>
  <si>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</si>
  <si>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</si>
  <si>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00.44.50</t>
  </si>
  <si>
    <t>00.44.51</t>
  </si>
  <si>
    <t>Motor Vehicle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</si>
  <si>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</si>
  <si>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</si>
  <si>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</si>
  <si>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</si>
  <si>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</si>
  <si>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</si>
  <si>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</si>
  <si>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</si>
  <si>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</si>
  <si>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CAPITAL SECTION</t>
  </si>
  <si>
    <t>Rural Electrification</t>
  </si>
  <si>
    <t>Rongnichu Hydro Electric Scheme Stage II (East)</t>
  </si>
  <si>
    <t>Jali Power House (East)</t>
  </si>
  <si>
    <t>63.00.53</t>
  </si>
  <si>
    <t>Accelerated Power Development and Reform Programme (East)</t>
  </si>
  <si>
    <t>71.00.71</t>
  </si>
  <si>
    <t>68.00.53</t>
  </si>
  <si>
    <t>72.00.53</t>
  </si>
  <si>
    <t>76.00.53</t>
  </si>
  <si>
    <t>80.00.53</t>
  </si>
  <si>
    <t>Construction of 66KV Sub-Station to Chungthang Sub-Station and 2X5 MVA Transformer Bay at Chungthang and one Feeder Bay at Mayong in Sikkim (NLCPR) (North)</t>
  </si>
  <si>
    <t>DEMAND NO. 31</t>
  </si>
  <si>
    <t>82.00.53</t>
  </si>
  <si>
    <t>Maintenance   of    Distribution    line,    North    Sikkim</t>
  </si>
  <si>
    <t>84.00.53</t>
  </si>
  <si>
    <t>Major Works</t>
  </si>
  <si>
    <t>00.49.01</t>
  </si>
  <si>
    <t>00.49.11</t>
  </si>
  <si>
    <t>00.49.13</t>
  </si>
  <si>
    <t>Rajiv Gandhi Grameen Vidyutikaran Yojana (RGGVY)</t>
  </si>
  <si>
    <t>63.45.53</t>
  </si>
  <si>
    <t>WorkCharged Establishment</t>
  </si>
  <si>
    <t>Wages</t>
  </si>
  <si>
    <t>60.83.02</t>
  </si>
  <si>
    <t>60.84.02</t>
  </si>
  <si>
    <t>60.85.02</t>
  </si>
  <si>
    <t>60.86.02</t>
  </si>
  <si>
    <t>60.87.02</t>
  </si>
  <si>
    <t>60.88.02</t>
  </si>
  <si>
    <t>60.89.02</t>
  </si>
  <si>
    <t>60.90.02</t>
  </si>
  <si>
    <t>Other Maintenance Expenditure</t>
  </si>
  <si>
    <t>Supplies and Materials</t>
  </si>
  <si>
    <t>61.83.21</t>
  </si>
  <si>
    <t>61.84.21</t>
  </si>
  <si>
    <t>61.85.21</t>
  </si>
  <si>
    <t>61.86.21</t>
  </si>
  <si>
    <t>61.87.21</t>
  </si>
  <si>
    <t>61.88.21</t>
  </si>
  <si>
    <t>61.89.21</t>
  </si>
  <si>
    <t>61.90.21</t>
  </si>
  <si>
    <t>Civil Maintenance of Quarters under East District</t>
  </si>
  <si>
    <t>Civil Maintenance of Quarters under West District</t>
  </si>
  <si>
    <t>Civil Maintenance of Quarters under North District</t>
  </si>
  <si>
    <t>Civil Maintenance of Quarters under South District</t>
  </si>
  <si>
    <t>60.77.02</t>
  </si>
  <si>
    <t>60.78.02</t>
  </si>
  <si>
    <t>60.79.02</t>
  </si>
  <si>
    <t>60.80.02</t>
  </si>
  <si>
    <t>60.81.02</t>
  </si>
  <si>
    <t>60.82.02</t>
  </si>
  <si>
    <t>61.77.21</t>
  </si>
  <si>
    <t>61.78.21</t>
  </si>
  <si>
    <t>61.79.21</t>
  </si>
  <si>
    <t>61.80.21</t>
  </si>
  <si>
    <t>61.81.21</t>
  </si>
  <si>
    <t>61.82.21</t>
  </si>
  <si>
    <t>00.44.71</t>
  </si>
  <si>
    <t>Capacity Building/ Training</t>
  </si>
  <si>
    <t>Major Work (NLCPR share)</t>
  </si>
  <si>
    <t>70.00.82</t>
  </si>
  <si>
    <t>Misc Distribution Schemes (West)</t>
  </si>
  <si>
    <t>II. Details of the estimates and the heads under which this grant will be accounted for:</t>
  </si>
  <si>
    <t>Revenue</t>
  </si>
  <si>
    <t>Capital</t>
  </si>
  <si>
    <t>05.053</t>
  </si>
  <si>
    <t>66 KV D.C. Transmission Lines from LLHP to Bulbuley and 2X10 MVA Sub-Station at Bulbuley (NLCPR) (East)</t>
  </si>
  <si>
    <t>Construction of D/C 132 KV Transmission Lines from LLHP to Nathula with LILO at Bulbuley (NLCPR)</t>
  </si>
  <si>
    <t>Major Work (NLCPR Share)</t>
  </si>
  <si>
    <t>Major Work (State Plan)</t>
  </si>
  <si>
    <t>Electrical Repairs of Office Buildings under East District</t>
  </si>
  <si>
    <t>Maintenance and Repairs of Office Buildings under East District</t>
  </si>
  <si>
    <t>Maintenance and Repairs of Office Buildings under West District</t>
  </si>
  <si>
    <t>Electrical Repairs of Office Buildings under West District</t>
  </si>
  <si>
    <t>Electrical Repairs of Office Buildings under North District</t>
  </si>
  <si>
    <t>Maintenance and Repairs of Office Buildings under North District</t>
  </si>
  <si>
    <t>Electrical Repairs of Office Buildings under South District</t>
  </si>
  <si>
    <t>Maintenance and Repairs of Office Buildings under South District</t>
  </si>
  <si>
    <t>Electrical Maintenance &amp; Repairs of Govt. Quarters under East District</t>
  </si>
  <si>
    <t>Electrical Maintenance &amp; Repairs of Govt. Quarters under West District</t>
  </si>
  <si>
    <t>Electrical Maintenance &amp; Repairs of Govt. Quarters under North District</t>
  </si>
  <si>
    <t>Electrical Maintenance &amp; Repairs of Govt. Quarters under South District</t>
  </si>
  <si>
    <t>Maintenance  of Transmission line &amp; Sub-Station</t>
  </si>
  <si>
    <t>Maintenance  of Distribution line under Singtam  Sub-Division</t>
  </si>
  <si>
    <t>63.45.82</t>
  </si>
  <si>
    <t>Providing Street Lights at Chorten, Deorali</t>
  </si>
  <si>
    <t>Upgradation of Transformers and Improvement of T &amp; D System</t>
  </si>
  <si>
    <t>94.00.53</t>
  </si>
  <si>
    <t>95.00.53</t>
  </si>
  <si>
    <t>Lumpsum provision for revision of pay</t>
  </si>
  <si>
    <t>00.44.42</t>
  </si>
  <si>
    <t>97.00.53</t>
  </si>
  <si>
    <t>98.00.53</t>
  </si>
  <si>
    <t>99.00.53</t>
  </si>
  <si>
    <t>Complete Electrification of Lord Buddha Statue, Conversion of Overhead LT line and refurbishment of Existing Electrical Network at Rabong Bazar in South Sikkim (NLCPR)</t>
  </si>
  <si>
    <t>67.00.53</t>
  </si>
  <si>
    <t>51.00.53</t>
  </si>
  <si>
    <t>52.00.53</t>
  </si>
  <si>
    <t>53.00.53</t>
  </si>
  <si>
    <t>54.00.53</t>
  </si>
  <si>
    <t>Construction of 66/11 KV 2 X5 MVA Sub-Station at Perbing, East Sikkim including drawing of 11 KV Transmission Lines for Power Evacuation and Other Allied Electrical Works in and Around Gangtok in East Sikkim (NLCPR)</t>
  </si>
  <si>
    <t>ENERGY AND POWER</t>
  </si>
  <si>
    <t>Rabomchu Hydel Scheme</t>
  </si>
  <si>
    <t>Misc Distribution Schemes (South)</t>
  </si>
  <si>
    <t>C-Economic Services (e) Energy</t>
  </si>
  <si>
    <t>A-General Services (d) Administrative  Services</t>
  </si>
  <si>
    <t>B-Social Services (c) Water Supply, Sanitation,</t>
  </si>
  <si>
    <t>Work Charged Establishment</t>
  </si>
  <si>
    <t>Misc. Distribution Schemes (East) 
(State Plan)</t>
  </si>
  <si>
    <t>Misc. Distribution Schemes (North) 
(State Plan)</t>
  </si>
  <si>
    <t>2010-11</t>
  </si>
  <si>
    <t>46.69.53</t>
  </si>
  <si>
    <t>46.72.53</t>
  </si>
  <si>
    <t>46.77.53</t>
  </si>
  <si>
    <t>46.78.53</t>
  </si>
  <si>
    <t>Design, supply, erection, testing &amp; commissioning of 11/66 KV switchyard at Rabomchu HEP with 2X5 MVA, 11/66 KV transformer and construction of 66 KV transmission line from Rabomcbu to Maltin with additional bay at Maltin, North Sikkim (NLCPR)</t>
  </si>
  <si>
    <t>47.69.53</t>
  </si>
  <si>
    <t>Upgradation of the Distribution System including installation of new S/S at strategic locations and strengthening of the Ring Main, Gangtok, East Sikkim (NEC)</t>
  </si>
  <si>
    <t>47.70.53</t>
  </si>
  <si>
    <t>47.71.53</t>
  </si>
  <si>
    <t>47.73.53</t>
  </si>
  <si>
    <t>47.74.53</t>
  </si>
  <si>
    <t>47.75.53</t>
  </si>
  <si>
    <t>47.76.53</t>
  </si>
  <si>
    <t>Schemes under State Plan</t>
  </si>
  <si>
    <t>48.70.53</t>
  </si>
  <si>
    <t>Investment in Public Sector &amp; Other Undertakings</t>
  </si>
  <si>
    <t>Sikkim Power Development Corporation</t>
  </si>
  <si>
    <t>61.00.54</t>
  </si>
  <si>
    <t>Investment</t>
  </si>
  <si>
    <t>46.70.53</t>
  </si>
  <si>
    <t>46.71.53</t>
  </si>
  <si>
    <t>Lower Dalapchen Micro Hydel Project, Dalapchen 25 KW East</t>
  </si>
  <si>
    <t>B-8 Micro Hydel Project (40 KW) North</t>
  </si>
  <si>
    <t>Phensong Micro Hydel Project 60 KW North</t>
  </si>
  <si>
    <t>Lingdem Micro Hydel Project Lingdem village 100 KW North</t>
  </si>
  <si>
    <t>Linza Micro Hydel Project Linza village 100 KV North</t>
  </si>
  <si>
    <t>79.71.53</t>
  </si>
  <si>
    <t>79.72.53</t>
  </si>
  <si>
    <t>79.73.53</t>
  </si>
  <si>
    <t>79.74.53</t>
  </si>
  <si>
    <t>79.75.53</t>
  </si>
  <si>
    <t>79.76.53</t>
  </si>
  <si>
    <t>79.77.53</t>
  </si>
  <si>
    <t>79.78.53</t>
  </si>
  <si>
    <t>79.79.53</t>
  </si>
  <si>
    <t>79.80.53</t>
  </si>
  <si>
    <t>79.81.53</t>
  </si>
  <si>
    <t>79.82.53</t>
  </si>
  <si>
    <t>79.83.53</t>
  </si>
  <si>
    <t>Bala Micro Hydel Project Assam Linzey 2X50 KW East</t>
  </si>
  <si>
    <t>Sawa Micro Hydel Project Dalapchen, 2X50 KW East</t>
  </si>
  <si>
    <t>Lingtam Micro Hydel project, Lingtam 2X50 KW East</t>
  </si>
  <si>
    <t>Lamatem Micro Hydel Project, Lamaten 2X50 KW East</t>
  </si>
  <si>
    <t>Kumrek Micro Hydel Project, Kumrek 2X50 KW East</t>
  </si>
  <si>
    <t>Schemes under Ministry of New and Renewable Energy (100% CSS)</t>
  </si>
  <si>
    <t>Bakcha Micro Hydel Project (100KW) 
North</t>
  </si>
  <si>
    <t>Buthang Micro Hydel Project Assam Linzey 2X50 KW East</t>
  </si>
  <si>
    <t>Modernisation of electrical network in 
and around Melli Bazar, South Sikkim 
(NLCPR)</t>
  </si>
  <si>
    <t>Const. of 66 KV line from Lachung to 
Maltin incl. const of 66/11 KV 5 MVA
switch yard at Lachung HEP and 
additional bay at Maltin, North Sikkim (NLCPR)</t>
  </si>
  <si>
    <t>Drawing of 66 KV transmission line 
incl. const. of 2X7.5 MVA, 66/11 KV 
sub station at Marchok in East Sikkim (NLCPR)</t>
  </si>
  <si>
    <t>Schemes under North Eastern Council 
(NEC)</t>
  </si>
  <si>
    <t>Conversion of HT &amp; LT overhead lines into underground Cable system with upgradation of existing distribution system at Ambedkar Road, Munshi Colony, Bhojo Ghari and Sonam Gyatso Marg and Arithang Area, Gangtok (NEC)</t>
  </si>
  <si>
    <t>Augmentation of 66 /11 KV, 2.5 MVA 
Phodong SS to 5 MVA and replacement 
of all electrical equipments, North Sikkim 
(NLCPR)</t>
  </si>
  <si>
    <t>Conversion of existing 11 KV Transmission line &amp; 440 V, L.T. Distribution overhead lines including Service Connection to Underground Cable System in Congested Areas at Pelling in West Sikkim (NEC)</t>
  </si>
  <si>
    <t>2011-12</t>
  </si>
  <si>
    <t>60.00.72</t>
  </si>
  <si>
    <t>Renovation   and   Modernisation                   (MNRE Share)</t>
  </si>
  <si>
    <t>62.00.72</t>
  </si>
  <si>
    <t>Renovation   and   Modernisation                     (MNRE share)</t>
  </si>
  <si>
    <t>Deduct Recoveries of over payments</t>
  </si>
  <si>
    <t>48.71.53</t>
  </si>
  <si>
    <t>Street Lightning Scheme at Melli Bazar to Melli Check post, Naya Bazar - upto Rambam Bridge Check post &amp; Reshi Check post (East) to Rhenock (SPA)</t>
  </si>
  <si>
    <t>(In Thousands of Rupees)</t>
  </si>
  <si>
    <t>I. Estimate of the amount required in the year ending 31st March, 2013 to defray the charges in respect of Energy and Power</t>
  </si>
  <si>
    <t>2012-13</t>
  </si>
  <si>
    <t>00.49.31</t>
  </si>
  <si>
    <t>46.73.53</t>
  </si>
  <si>
    <t>85.00.53</t>
  </si>
  <si>
    <t>47.78.53</t>
  </si>
  <si>
    <t>47.79.53</t>
  </si>
  <si>
    <t>Electrification of leftover Hamlets in 
Sikkim</t>
  </si>
  <si>
    <t>General Pool Accommodation</t>
  </si>
  <si>
    <t>B-9 Micro Hydel Project B-9 Phodong 45 KW North</t>
  </si>
  <si>
    <t>Schemes under Non-Lapsable Pool of Central Resources (NLCPR)</t>
  </si>
  <si>
    <t>Conversion of existing 440 LT dist.
 Overhead lines incl. service connection
 into underground cable system at 
Gyalshing Bazar and its surrounding 
areas, West Sikkim (NLCPR)</t>
  </si>
  <si>
    <t>Const. of 66/11 KV 2X2.5 MV SS with LILO arrangement at Old Namchi Bazar including upgradation of existing 2X2.5 MVA SS to 2X7.5 MVA SS at Namchi, South Sikkim (NLCPR)</t>
  </si>
  <si>
    <t>Renovation, Improvement &amp; Strengthening of 66 KV Switchyard &amp; Construction of 1*7.5 MVA 66/11 KV SS at Lower Lagyap Hydel Project, Ranipool, East Sikkim (NEC)</t>
  </si>
  <si>
    <t>Integration of New SS &amp; Generating station under North District with existing Central Load Dispatch Centre (CLOD) with facility for energy auditing,  East Sikkim (NEC)</t>
  </si>
  <si>
    <t>Electrification of Central Park along with conversion of existing HOLD line into underground cable with system &amp; street light improvement in and around Namchi Bazar, South (NEC)</t>
  </si>
  <si>
    <t>Drawing of 66 KV single circuit transmission line from Kimball, Upper Sanding to Phodong (NEC)</t>
  </si>
  <si>
    <t>Construction of11 KV 3 phase heavy duty transmission line from Rabong to Boring via Deorali and const. of control room at Ralong and const. of 11 KV 3 phase heavy duty transmission line from Rabong to Numbing via Sarong (NEC)</t>
  </si>
  <si>
    <t>Design, supply, erection, testing, commissioning of 66 KV single circuit transmission line from 3.3/66 KV Sub-Station of Rongli-I at Sisney including extension of line bay at 66/11 KV Sub-Station at Sungdung, Chujachen, Rongli in East Sikkim (NEC)</t>
  </si>
  <si>
    <t>Syncronisation, renovation and 
modernisation of Rimbi Stage I and 
Stage II and Kalez Khola Hydro Electric 
Project (Dentam) with the 66 KV State 
Grid in West Sikkim (NEC)</t>
  </si>
  <si>
    <t>Drawing of New 66 KV Double Circuit Transmission Line from LLHP to Tadong 66/11 KV Sub-Station, East Sikkim (NLCPR)</t>
  </si>
  <si>
    <t>Installation of 1 X15 MVA Transmission and Extension Bay at 66/11 KV Sub-Station at Mamring, East Sikkim (NLCPR)</t>
  </si>
  <si>
    <t>63.45.83</t>
  </si>
  <si>
    <t>State Share for MNRE Schemes</t>
  </si>
  <si>
    <t>79.84.53</t>
  </si>
  <si>
    <t>State Share for NLCPR</t>
  </si>
  <si>
    <t>46.79.53</t>
  </si>
  <si>
    <t>State Share of NEC</t>
  </si>
  <si>
    <t>47.80.53</t>
  </si>
  <si>
    <t>48.72.53</t>
  </si>
  <si>
    <t>86.00.53</t>
  </si>
  <si>
    <t xml:space="preserve">Land Compensation </t>
  </si>
  <si>
    <t>87.00.53</t>
  </si>
  <si>
    <t>Illumination for International Flower Festival-2013</t>
  </si>
  <si>
    <t>State Share for SPA</t>
  </si>
  <si>
    <t>Electrification, Extension,Augmentation, etc.  (42 days HCM's Tour)</t>
  </si>
  <si>
    <t>Remodeling and Conversion of Existing Overhead LT line into Underground Cable System of all Electrical Network in and Around Ravang, South Sikkim (NEC)</t>
  </si>
  <si>
    <t>Grant-in-Aid</t>
  </si>
  <si>
    <t>Diesel Power Station, Mangan/Raj Bhavan</t>
  </si>
  <si>
    <t>State Electricity Regulatory Commission</t>
  </si>
  <si>
    <t>Schemes under North Eastern Council (NEC)</t>
  </si>
  <si>
    <t>Diversion of 66 KV transmission line from Tadong SS to VICAR compound in double circuit 66 KV tower for independent circuit for Phodong, North Sikkim (NEC)</t>
  </si>
  <si>
    <t>00.911</t>
  </si>
  <si>
    <t>Up- gradation, Strengthening of HT/LT
Distribution System Including installation 
of new SS at strategic locations of Deorali 
(Pani House Area) &amp; Upper Syari, Gangtok 
(NEC)</t>
  </si>
  <si>
    <t>Upgradation and strengthening of AT&amp;T lines and substations at Helipad area, Bathing and adjoining places in East Sikkim 
(NEC)</t>
  </si>
  <si>
    <t>System improvement of electrical installations and conversion of OHLD lines in and around Namthang Bazaar and Maniram Bhanjyang Bazaar in South Sikkim 
(SPA)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</si>
</sst>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#"/>
    <numFmt numFmtId="180" formatCode="0##"/>
    <numFmt numFmtId="181" formatCode="##"/>
    <numFmt numFmtId="182" formatCode="00000#"/>
    <numFmt numFmtId="183" formatCode="00.###"/>
    <numFmt numFmtId="184" formatCode="00.000"/>
    <numFmt numFmtId="185" formatCode="0#.000"/>
    <numFmt numFmtId="186" formatCode="00.##0"/>
    <numFmt numFmtId="187" formatCode="00.00"/>
    <numFmt numFmtId="188" formatCode="#,##0.00_ ;\-#,##0.00\ "/>
    <numFmt numFmtId="189" formatCode="[$-409]dddd\,\ mmmm\ dd\,\ yyyy"/>
    <numFmt numFmtId="190" formatCode="[$-409]h:mm:ss\ AM/PM"/>
    <numFmt numFmtId="191" formatCode="0.0000000000000000000000000"/>
  </numFmts>
  <fonts count="2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59" applyFont="1" applyFill="1">
      <alignment/>
      <protection/>
    </xf>
    <xf numFmtId="0" fontId="5" fillId="0" borderId="0" xfId="59" applyFont="1" applyFill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1" fontId="4" fillId="0" borderId="0" xfId="62" applyNumberFormat="1" applyFont="1" applyFill="1" applyBorder="1" applyAlignment="1">
      <alignment horizontal="right" vertical="top" wrapText="1"/>
      <protection/>
    </xf>
    <xf numFmtId="180" fontId="5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5" fillId="0" borderId="0" xfId="62" applyFont="1" applyFill="1" applyAlignment="1" applyProtection="1">
      <alignment horizontal="left" vertical="top" wrapText="1"/>
      <protection/>
    </xf>
    <xf numFmtId="0" fontId="5" fillId="0" borderId="0" xfId="59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horizontal="right" vertical="top" wrapText="1"/>
      <protection/>
    </xf>
    <xf numFmtId="0" fontId="4" fillId="0" borderId="0" xfId="59" applyFont="1" applyFill="1" applyBorder="1">
      <alignment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11" xfId="59" applyFont="1" applyFill="1" applyBorder="1" applyAlignment="1">
      <alignment horizontal="right" vertical="top" wrapText="1"/>
      <protection/>
    </xf>
    <xf numFmtId="182" fontId="4" fillId="0" borderId="0" xfId="59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center" vertical="top" wrapText="1"/>
      <protection/>
    </xf>
    <xf numFmtId="0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0" fontId="5" fillId="0" borderId="0" xfId="59" applyFont="1" applyFill="1" applyBorder="1" applyAlignment="1" applyProtection="1">
      <alignment horizontal="center"/>
      <protection/>
    </xf>
    <xf numFmtId="0" fontId="4" fillId="0" borderId="0" xfId="62" applyFont="1" applyFill="1" applyBorder="1" applyAlignment="1" applyProtection="1">
      <alignment horizontal="left"/>
      <protection/>
    </xf>
    <xf numFmtId="49" fontId="5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/>
    </xf>
    <xf numFmtId="0" fontId="4" fillId="0" borderId="11" xfId="59" applyFont="1" applyFill="1" applyBorder="1" applyAlignment="1">
      <alignment horizontal="left" vertical="top" wrapText="1"/>
      <protection/>
    </xf>
    <xf numFmtId="0" fontId="5" fillId="0" borderId="0" xfId="62" applyFont="1" applyFill="1" applyAlignment="1">
      <alignment horizontal="right" vertical="top" wrapText="1"/>
      <protection/>
    </xf>
    <xf numFmtId="179" fontId="4" fillId="0" borderId="0" xfId="62" applyNumberFormat="1" applyFont="1" applyFill="1" applyBorder="1" applyAlignment="1">
      <alignment horizontal="right" vertical="top" wrapText="1"/>
      <protection/>
    </xf>
    <xf numFmtId="185" fontId="5" fillId="0" borderId="0" xfId="59" applyNumberFormat="1" applyFont="1" applyFill="1" applyBorder="1" applyAlignment="1">
      <alignment horizontal="right" vertical="top" wrapText="1"/>
      <protection/>
    </xf>
    <xf numFmtId="179" fontId="4" fillId="0" borderId="0" xfId="59" applyNumberFormat="1" applyFont="1" applyFill="1" applyBorder="1" applyAlignment="1">
      <alignment horizontal="right" vertical="top" wrapText="1"/>
      <protection/>
    </xf>
    <xf numFmtId="181" fontId="4" fillId="0" borderId="0" xfId="59" applyNumberFormat="1" applyFont="1" applyFill="1" applyBorder="1" applyAlignment="1">
      <alignment horizontal="right" vertical="top" wrapText="1"/>
      <protection/>
    </xf>
    <xf numFmtId="187" fontId="4" fillId="0" borderId="0" xfId="59" applyNumberFormat="1" applyFont="1" applyFill="1" applyBorder="1" applyAlignment="1">
      <alignment horizontal="right" vertical="top" wrapText="1"/>
      <protection/>
    </xf>
    <xf numFmtId="184" fontId="5" fillId="0" borderId="0" xfId="59" applyNumberFormat="1" applyFont="1" applyFill="1" applyBorder="1" applyAlignment="1">
      <alignment horizontal="right" vertical="top" wrapText="1"/>
      <protection/>
    </xf>
    <xf numFmtId="180" fontId="4" fillId="0" borderId="0" xfId="59" applyNumberFormat="1" applyFont="1" applyFill="1" applyBorder="1" applyAlignment="1">
      <alignment horizontal="right" vertical="top" wrapText="1"/>
      <protection/>
    </xf>
    <xf numFmtId="179" fontId="4" fillId="0" borderId="0" xfId="59" applyNumberFormat="1" applyFont="1" applyFill="1" applyAlignment="1">
      <alignment horizontal="right" vertical="top" wrapText="1"/>
      <protection/>
    </xf>
    <xf numFmtId="0" fontId="4" fillId="0" borderId="12" xfId="59" applyFont="1" applyFill="1" applyBorder="1" applyAlignment="1">
      <alignment horizontal="left" vertical="top" wrapText="1"/>
      <protection/>
    </xf>
    <xf numFmtId="0" fontId="4" fillId="0" borderId="12" xfId="59" applyFont="1" applyFill="1" applyBorder="1" applyAlignment="1">
      <alignment horizontal="right" vertical="top" wrapText="1"/>
      <protection/>
    </xf>
    <xf numFmtId="0" fontId="5" fillId="0" borderId="12" xfId="59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59" applyFont="1" applyFill="1" applyBorder="1" applyAlignment="1" applyProtection="1">
      <alignment horizontal="center" wrapText="1"/>
      <protection/>
    </xf>
    <xf numFmtId="0" fontId="4" fillId="0" borderId="0" xfId="59" applyFont="1" applyFill="1" applyAlignment="1">
      <alignment wrapText="1"/>
      <protection/>
    </xf>
    <xf numFmtId="0" fontId="4" fillId="0" borderId="0" xfId="59" applyFont="1" applyFill="1" applyAlignment="1" applyProtection="1">
      <alignment horizontal="left" wrapText="1"/>
      <protection/>
    </xf>
    <xf numFmtId="0" fontId="4" fillId="0" borderId="11" xfId="60" applyFont="1" applyFill="1" applyBorder="1" applyAlignment="1">
      <alignment wrapText="1"/>
      <protection/>
    </xf>
    <xf numFmtId="0" fontId="4" fillId="0" borderId="0" xfId="60" applyFont="1" applyFill="1" applyBorder="1" applyAlignment="1" applyProtection="1">
      <alignment wrapText="1"/>
      <protection/>
    </xf>
    <xf numFmtId="0" fontId="4" fillId="0" borderId="11" xfId="60" applyFont="1" applyFill="1" applyBorder="1" applyAlignment="1" applyProtection="1">
      <alignment wrapText="1"/>
      <protection/>
    </xf>
    <xf numFmtId="0" fontId="4" fillId="0" borderId="0" xfId="59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 wrapText="1"/>
    </xf>
    <xf numFmtId="179" fontId="4" fillId="0" borderId="11" xfId="59" applyNumberFormat="1" applyFont="1" applyFill="1" applyBorder="1" applyAlignment="1">
      <alignment horizontal="right" vertical="top" wrapText="1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11" xfId="59" applyFont="1" applyFill="1" applyBorder="1" applyAlignment="1" applyProtection="1">
      <alignment horizontal="left" vertical="top" wrapText="1"/>
      <protection/>
    </xf>
    <xf numFmtId="0" fontId="5" fillId="0" borderId="11" xfId="59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59" applyNumberFormat="1" applyFont="1" applyFill="1" applyAlignment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5" fillId="0" borderId="0" xfId="59" applyNumberFormat="1" applyFont="1" applyFill="1" applyAlignment="1">
      <alignment horizontal="center"/>
      <protection/>
    </xf>
    <xf numFmtId="0" fontId="4" fillId="0" borderId="0" xfId="59" applyNumberFormat="1" applyFont="1" applyFill="1" applyAlignment="1" applyProtection="1">
      <alignment horizontal="left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Alignment="1">
      <alignment horizontal="center"/>
      <protection/>
    </xf>
    <xf numFmtId="0" fontId="5" fillId="0" borderId="0" xfId="59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>
      <alignment/>
      <protection/>
    </xf>
    <xf numFmtId="0" fontId="5" fillId="0" borderId="0" xfId="59" applyNumberFormat="1" applyFont="1" applyFill="1" applyAlignment="1" applyProtection="1">
      <alignment horizontal="right"/>
      <protection/>
    </xf>
    <xf numFmtId="0" fontId="4" fillId="0" borderId="11" xfId="60" applyNumberFormat="1" applyFont="1" applyFill="1" applyBorder="1">
      <alignment/>
      <protection/>
    </xf>
    <xf numFmtId="0" fontId="4" fillId="0" borderId="11" xfId="60" applyNumberFormat="1" applyFont="1" applyFill="1" applyBorder="1" applyAlignment="1" applyProtection="1">
      <alignment horizontal="left"/>
      <protection/>
    </xf>
    <xf numFmtId="0" fontId="6" fillId="0" borderId="11" xfId="60" applyNumberFormat="1" applyFont="1" applyFill="1" applyBorder="1" applyAlignment="1" applyProtection="1">
      <alignment horizontal="left"/>
      <protection/>
    </xf>
    <xf numFmtId="0" fontId="6" fillId="0" borderId="11" xfId="60" applyNumberFormat="1" applyFont="1" applyFill="1" applyBorder="1">
      <alignment/>
      <protection/>
    </xf>
    <xf numFmtId="0" fontId="7" fillId="0" borderId="11" xfId="60" applyNumberFormat="1" applyFont="1" applyFill="1" applyBorder="1" applyAlignment="1" applyProtection="1">
      <alignment horizontal="right"/>
      <protection/>
    </xf>
    <xf numFmtId="0" fontId="4" fillId="0" borderId="11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left"/>
      <protection/>
    </xf>
    <xf numFmtId="0" fontId="4" fillId="0" borderId="0" xfId="59" applyNumberFormat="1" applyFont="1" applyFill="1" applyBorder="1">
      <alignment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185" fontId="5" fillId="0" borderId="11" xfId="59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12" xfId="59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>
      <alignment horizontal="right" wrapText="1"/>
      <protection/>
    </xf>
    <xf numFmtId="0" fontId="4" fillId="0" borderId="0" xfId="59" applyNumberFormat="1" applyFont="1" applyFill="1" applyBorder="1" applyAlignment="1">
      <alignment horizontal="right" wrapText="1"/>
      <protection/>
    </xf>
    <xf numFmtId="184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62" applyNumberFormat="1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top"/>
      <protection/>
    </xf>
    <xf numFmtId="0" fontId="4" fillId="0" borderId="0" xfId="59" applyFont="1" applyFill="1" applyAlignment="1">
      <alignment/>
      <protection/>
    </xf>
    <xf numFmtId="0" fontId="4" fillId="0" borderId="0" xfId="0" applyFont="1" applyFill="1" applyBorder="1" applyAlignment="1">
      <alignment horizontal="right" vertical="top" wrapText="1"/>
    </xf>
    <xf numFmtId="43" fontId="4" fillId="0" borderId="0" xfId="42" applyFont="1" applyFill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43" fontId="4" fillId="0" borderId="11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1" xfId="59" applyNumberFormat="1" applyFont="1" applyFill="1" applyBorder="1" applyAlignment="1">
      <alignment horizontal="right" wrapText="1"/>
      <protection/>
    </xf>
    <xf numFmtId="0" fontId="4" fillId="0" borderId="12" xfId="59" applyNumberFormat="1" applyFont="1" applyFill="1" applyBorder="1" applyAlignment="1">
      <alignment horizontal="right" wrapText="1"/>
      <protection/>
    </xf>
    <xf numFmtId="0" fontId="4" fillId="0" borderId="12" xfId="62" applyNumberFormat="1" applyFont="1" applyFill="1" applyBorder="1" applyAlignment="1" applyProtection="1">
      <alignment horizontal="right" wrapText="1"/>
      <protection/>
    </xf>
    <xf numFmtId="0" fontId="4" fillId="0" borderId="11" xfId="59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59" applyFont="1" applyFill="1" applyBorder="1" applyAlignment="1" applyProtection="1">
      <alignment horizontal="right" wrapText="1"/>
      <protection/>
    </xf>
    <xf numFmtId="0" fontId="4" fillId="0" borderId="10" xfId="61" applyFont="1" applyFill="1" applyBorder="1" applyAlignment="1" applyProtection="1">
      <alignment vertical="top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0" xfId="59" applyFont="1" applyFill="1" applyBorder="1" applyAlignment="1" applyProtection="1">
      <alignment horizontal="left" vertical="top" wrapText="1"/>
      <protection/>
    </xf>
    <xf numFmtId="179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182" fontId="4" fillId="0" borderId="11" xfId="59" applyNumberFormat="1" applyFont="1" applyFill="1" applyBorder="1" applyAlignment="1">
      <alignment horizontal="right" vertical="top" wrapText="1"/>
      <protection/>
    </xf>
    <xf numFmtId="182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43" fontId="4" fillId="0" borderId="0" xfId="42" applyFont="1" applyFill="1" applyBorder="1" applyAlignment="1" applyProtection="1">
      <alignment horizontal="right" wrapText="1"/>
      <protection/>
    </xf>
    <xf numFmtId="182" fontId="26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NumberFormat="1" applyFont="1" applyFill="1" applyBorder="1" applyAlignment="1">
      <alignment horizontal="right" wrapText="1"/>
      <protection/>
    </xf>
    <xf numFmtId="184" fontId="4" fillId="0" borderId="11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right" vertical="top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5" fillId="0" borderId="11" xfId="59" applyFont="1" applyFill="1" applyBorder="1" applyAlignment="1">
      <alignment horizontal="right" vertical="top" wrapText="1"/>
      <protection/>
    </xf>
    <xf numFmtId="49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11" xfId="59" applyFont="1" applyFill="1" applyBorder="1" applyAlignment="1">
      <alignment horizontal="left" vertical="top"/>
      <protection/>
    </xf>
    <xf numFmtId="0" fontId="4" fillId="0" borderId="11" xfId="59" applyFont="1" applyFill="1" applyBorder="1" applyAlignment="1">
      <alignment horizontal="right" vertical="top"/>
      <protection/>
    </xf>
    <xf numFmtId="49" fontId="5" fillId="0" borderId="11" xfId="59" applyNumberFormat="1" applyFont="1" applyFill="1" applyBorder="1" applyAlignment="1">
      <alignment horizontal="right" vertical="top" wrapText="1"/>
      <protection/>
    </xf>
    <xf numFmtId="0" fontId="5" fillId="0" borderId="11" xfId="58" applyFont="1" applyFill="1" applyBorder="1" applyAlignment="1">
      <alignment vertical="top" wrapText="1"/>
      <protection/>
    </xf>
    <xf numFmtId="0" fontId="5" fillId="0" borderId="0" xfId="59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 03-04...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84"/>
  <sheetViews>
    <sheetView tabSelected="1" view="pageBreakPreview" zoomScaleNormal="115" zoomScaleSheetLayoutView="100" zoomScalePageLayoutView="0" workbookViewId="0" topLeftCell="A496">
      <selection activeCell="M13" sqref="M13:AK103"/>
    </sheetView>
  </sheetViews>
  <sheetFormatPr defaultColWidth="11.00390625" defaultRowHeight="12.75"/>
  <cols>
    <col min="1" max="1" width="6.421875" style="34" customWidth="1"/>
    <col min="2" max="2" width="11.7109375" style="19" customWidth="1"/>
    <col min="3" max="3" width="34.57421875" style="55" customWidth="1"/>
    <col min="4" max="4" width="8.57421875" style="76" customWidth="1"/>
    <col min="5" max="5" width="9.421875" style="76" customWidth="1"/>
    <col min="6" max="6" width="8.421875" style="1" customWidth="1"/>
    <col min="7" max="7" width="8.57421875" style="1" customWidth="1"/>
    <col min="8" max="8" width="8.57421875" style="76" customWidth="1"/>
    <col min="9" max="9" width="8.421875" style="1" customWidth="1"/>
    <col min="10" max="10" width="8.57421875" style="76" customWidth="1"/>
    <col min="11" max="11" width="9.140625" style="76" customWidth="1"/>
    <col min="12" max="12" width="8.421875" style="76" customWidth="1"/>
    <col min="13" max="16384" width="11.00390625" style="1" customWidth="1"/>
  </cols>
  <sheetData>
    <row r="1" spans="1:12" ht="15" customHeight="1">
      <c r="A1" s="33"/>
      <c r="B1" s="20"/>
      <c r="C1" s="54"/>
      <c r="D1" s="100"/>
      <c r="E1" s="100" t="s">
        <v>110</v>
      </c>
      <c r="F1" s="29"/>
      <c r="G1" s="29"/>
      <c r="H1" s="100"/>
      <c r="I1" s="29"/>
      <c r="J1" s="100"/>
      <c r="K1" s="100"/>
      <c r="L1" s="100"/>
    </row>
    <row r="2" spans="1:12" ht="15" customHeight="1">
      <c r="A2" s="33"/>
      <c r="B2" s="20"/>
      <c r="C2" s="54"/>
      <c r="D2" s="143" t="s">
        <v>200</v>
      </c>
      <c r="E2" s="143"/>
      <c r="F2" s="143"/>
      <c r="G2" s="29"/>
      <c r="H2" s="100"/>
      <c r="I2" s="29"/>
      <c r="J2" s="100"/>
      <c r="K2" s="100"/>
      <c r="L2" s="100"/>
    </row>
    <row r="3" spans="1:12" ht="15" customHeight="1">
      <c r="A3" s="33"/>
      <c r="B3" s="20"/>
      <c r="C3" s="54"/>
      <c r="D3" s="100"/>
      <c r="E3" s="101"/>
      <c r="F3" s="29"/>
      <c r="G3" s="29"/>
      <c r="H3" s="100"/>
      <c r="I3" s="29"/>
      <c r="J3" s="100"/>
      <c r="K3" s="100"/>
      <c r="L3" s="100"/>
    </row>
    <row r="4" spans="1:12" ht="15" customHeight="1">
      <c r="A4" s="33"/>
      <c r="B4" s="20"/>
      <c r="C4" s="54"/>
      <c r="D4" s="68" t="s">
        <v>204</v>
      </c>
      <c r="E4" s="102">
        <v>2059</v>
      </c>
      <c r="F4" s="30" t="s">
        <v>0</v>
      </c>
      <c r="G4" s="29"/>
      <c r="H4" s="100"/>
      <c r="I4" s="29"/>
      <c r="J4" s="100"/>
      <c r="K4" s="100"/>
      <c r="L4" s="100"/>
    </row>
    <row r="5" spans="1:12" ht="15" customHeight="1">
      <c r="A5" s="33"/>
      <c r="B5" s="20"/>
      <c r="C5" s="27"/>
      <c r="D5" s="68" t="s">
        <v>205</v>
      </c>
      <c r="E5" s="102">
        <v>2216</v>
      </c>
      <c r="F5" s="30" t="s">
        <v>1</v>
      </c>
      <c r="G5" s="29"/>
      <c r="H5" s="100"/>
      <c r="I5" s="29"/>
      <c r="J5" s="100"/>
      <c r="K5" s="100"/>
      <c r="L5" s="100"/>
    </row>
    <row r="6" spans="1:12" ht="15" customHeight="1">
      <c r="A6" s="33"/>
      <c r="B6" s="20"/>
      <c r="C6" s="27"/>
      <c r="D6" s="68" t="s">
        <v>2</v>
      </c>
      <c r="E6" s="86"/>
      <c r="F6" s="16"/>
      <c r="G6" s="29"/>
      <c r="H6" s="100"/>
      <c r="I6" s="29"/>
      <c r="J6" s="100"/>
      <c r="K6" s="100"/>
      <c r="L6" s="100"/>
    </row>
    <row r="7" spans="4:12" ht="15" customHeight="1">
      <c r="D7" s="67" t="s">
        <v>203</v>
      </c>
      <c r="E7" s="70">
        <v>2801</v>
      </c>
      <c r="F7" s="3" t="s">
        <v>3</v>
      </c>
      <c r="G7" s="2"/>
      <c r="H7" s="72"/>
      <c r="I7" s="2"/>
      <c r="J7" s="72"/>
      <c r="K7" s="72"/>
      <c r="L7" s="72"/>
    </row>
    <row r="8" spans="4:12" ht="15" customHeight="1">
      <c r="D8" s="69" t="s">
        <v>4</v>
      </c>
      <c r="E8" s="70">
        <v>4801</v>
      </c>
      <c r="F8" s="71" t="s">
        <v>5</v>
      </c>
      <c r="G8" s="72"/>
      <c r="H8" s="72"/>
      <c r="I8" s="72"/>
      <c r="J8" s="72"/>
      <c r="K8" s="72"/>
      <c r="L8" s="72"/>
    </row>
    <row r="9" spans="1:12" ht="15" customHeight="1">
      <c r="A9" s="3" t="s">
        <v>273</v>
      </c>
      <c r="D9" s="69"/>
      <c r="E9" s="73"/>
      <c r="F9" s="71"/>
      <c r="G9" s="72"/>
      <c r="H9" s="72"/>
      <c r="I9" s="72"/>
      <c r="J9" s="72"/>
      <c r="K9" s="72"/>
      <c r="L9" s="72"/>
    </row>
    <row r="10" spans="4:9" ht="15" customHeight="1">
      <c r="D10" s="74"/>
      <c r="E10" s="75" t="s">
        <v>162</v>
      </c>
      <c r="F10" s="75" t="s">
        <v>163</v>
      </c>
      <c r="G10" s="75" t="s">
        <v>13</v>
      </c>
      <c r="I10" s="76"/>
    </row>
    <row r="11" spans="4:9" ht="15" customHeight="1">
      <c r="D11" s="77" t="s">
        <v>6</v>
      </c>
      <c r="E11" s="72">
        <f>L269</f>
        <v>972903</v>
      </c>
      <c r="F11" s="72">
        <f>L480</f>
        <v>1033676</v>
      </c>
      <c r="G11" s="72">
        <f>F11+E11</f>
        <v>2006579</v>
      </c>
      <c r="I11" s="76"/>
    </row>
    <row r="12" spans="1:9" ht="15" customHeight="1">
      <c r="A12" s="3" t="s">
        <v>161</v>
      </c>
      <c r="C12" s="56"/>
      <c r="F12" s="76"/>
      <c r="G12" s="76"/>
      <c r="I12" s="76"/>
    </row>
    <row r="13" spans="3:12" ht="15" customHeight="1">
      <c r="C13" s="57"/>
      <c r="D13" s="78"/>
      <c r="E13" s="78"/>
      <c r="F13" s="78"/>
      <c r="G13" s="78"/>
      <c r="H13" s="78"/>
      <c r="I13" s="79"/>
      <c r="J13" s="80"/>
      <c r="K13" s="81"/>
      <c r="L13" s="82" t="s">
        <v>272</v>
      </c>
    </row>
    <row r="14" spans="1:12" s="5" customFormat="1" ht="15" customHeight="1">
      <c r="A14" s="35"/>
      <c r="B14" s="4"/>
      <c r="C14" s="58"/>
      <c r="D14" s="145" t="s">
        <v>7</v>
      </c>
      <c r="E14" s="145"/>
      <c r="F14" s="146" t="s">
        <v>8</v>
      </c>
      <c r="G14" s="146"/>
      <c r="H14" s="146" t="s">
        <v>9</v>
      </c>
      <c r="I14" s="146"/>
      <c r="J14" s="146" t="s">
        <v>8</v>
      </c>
      <c r="K14" s="146"/>
      <c r="L14" s="146"/>
    </row>
    <row r="15" spans="1:12" s="5" customFormat="1" ht="15" customHeight="1">
      <c r="A15" s="36"/>
      <c r="B15" s="6"/>
      <c r="C15" s="66" t="s">
        <v>10</v>
      </c>
      <c r="D15" s="144" t="s">
        <v>209</v>
      </c>
      <c r="E15" s="144"/>
      <c r="F15" s="144" t="s">
        <v>264</v>
      </c>
      <c r="G15" s="144"/>
      <c r="H15" s="144" t="s">
        <v>264</v>
      </c>
      <c r="I15" s="144"/>
      <c r="J15" s="144" t="s">
        <v>274</v>
      </c>
      <c r="K15" s="144"/>
      <c r="L15" s="144"/>
    </row>
    <row r="16" spans="1:12" s="5" customFormat="1" ht="15" customHeight="1">
      <c r="A16" s="37"/>
      <c r="B16" s="7"/>
      <c r="C16" s="59"/>
      <c r="D16" s="83" t="s">
        <v>11</v>
      </c>
      <c r="E16" s="83" t="s">
        <v>12</v>
      </c>
      <c r="F16" s="83" t="s">
        <v>11</v>
      </c>
      <c r="G16" s="83" t="s">
        <v>12</v>
      </c>
      <c r="H16" s="83" t="s">
        <v>11</v>
      </c>
      <c r="I16" s="83" t="s">
        <v>12</v>
      </c>
      <c r="J16" s="83" t="s">
        <v>11</v>
      </c>
      <c r="K16" s="83" t="s">
        <v>12</v>
      </c>
      <c r="L16" s="83" t="s">
        <v>13</v>
      </c>
    </row>
    <row r="17" spans="1:12" s="5" customFormat="1" ht="15" customHeight="1">
      <c r="A17" s="36"/>
      <c r="B17" s="6"/>
      <c r="C17" s="58"/>
      <c r="D17" s="84"/>
      <c r="E17" s="84"/>
      <c r="F17" s="84"/>
      <c r="G17" s="84"/>
      <c r="H17" s="84"/>
      <c r="I17" s="84"/>
      <c r="J17" s="84"/>
      <c r="K17" s="84"/>
      <c r="L17" s="84"/>
    </row>
    <row r="18" spans="3:12" ht="15" customHeight="1">
      <c r="C18" s="17" t="s">
        <v>14</v>
      </c>
      <c r="D18" s="68"/>
      <c r="E18" s="68"/>
      <c r="F18" s="68"/>
      <c r="G18" s="85"/>
      <c r="H18" s="68"/>
      <c r="I18" s="68"/>
      <c r="J18" s="68"/>
      <c r="K18" s="68"/>
      <c r="L18" s="68"/>
    </row>
    <row r="19" spans="1:12" ht="15" customHeight="1">
      <c r="A19" s="34" t="s">
        <v>15</v>
      </c>
      <c r="B19" s="41">
        <v>2059</v>
      </c>
      <c r="C19" s="13" t="s">
        <v>0</v>
      </c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5" customHeight="1">
      <c r="A20" s="38"/>
      <c r="B20" s="32">
        <v>80</v>
      </c>
      <c r="C20" s="9" t="s">
        <v>16</v>
      </c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5" customHeight="1">
      <c r="A21" s="33"/>
      <c r="B21" s="31">
        <v>80.053</v>
      </c>
      <c r="C21" s="8" t="s">
        <v>17</v>
      </c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15" customHeight="1">
      <c r="A22" s="33"/>
      <c r="B22" s="60">
        <v>60</v>
      </c>
      <c r="C22" s="9" t="s">
        <v>206</v>
      </c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25.5">
      <c r="A23" s="33"/>
      <c r="B23" s="44">
        <v>83</v>
      </c>
      <c r="C23" s="9" t="s">
        <v>169</v>
      </c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5" customHeight="1">
      <c r="A24" s="33"/>
      <c r="B24" s="44" t="s">
        <v>122</v>
      </c>
      <c r="C24" s="9" t="s">
        <v>121</v>
      </c>
      <c r="D24" s="106">
        <v>0</v>
      </c>
      <c r="E24" s="95">
        <v>499</v>
      </c>
      <c r="F24" s="106">
        <v>0</v>
      </c>
      <c r="G24" s="95">
        <v>1537</v>
      </c>
      <c r="H24" s="106">
        <v>0</v>
      </c>
      <c r="I24" s="95">
        <v>1537</v>
      </c>
      <c r="J24" s="106">
        <v>0</v>
      </c>
      <c r="K24" s="95">
        <v>1288</v>
      </c>
      <c r="L24" s="95">
        <f>SUM(J24:K24)</f>
        <v>1288</v>
      </c>
    </row>
    <row r="25" spans="1:12" ht="15" customHeight="1">
      <c r="A25" s="33"/>
      <c r="B25" s="11"/>
      <c r="C25" s="8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25.5">
      <c r="A26" s="33"/>
      <c r="B26" s="44">
        <v>84</v>
      </c>
      <c r="C26" s="9" t="s">
        <v>170</v>
      </c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" customHeight="1">
      <c r="A27" s="33"/>
      <c r="B27" s="44" t="s">
        <v>123</v>
      </c>
      <c r="C27" s="9" t="s">
        <v>121</v>
      </c>
      <c r="D27" s="106">
        <v>0</v>
      </c>
      <c r="E27" s="95">
        <v>374</v>
      </c>
      <c r="F27" s="106">
        <v>0</v>
      </c>
      <c r="G27" s="95">
        <v>595</v>
      </c>
      <c r="H27" s="106">
        <v>0</v>
      </c>
      <c r="I27" s="95">
        <v>595</v>
      </c>
      <c r="J27" s="106">
        <v>0</v>
      </c>
      <c r="K27" s="95">
        <v>542</v>
      </c>
      <c r="L27" s="95">
        <f>SUM(J27:K27)</f>
        <v>542</v>
      </c>
    </row>
    <row r="28" spans="1:12" ht="15" customHeight="1">
      <c r="A28" s="33"/>
      <c r="B28" s="11"/>
      <c r="C28" s="8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25.5">
      <c r="A29" s="33"/>
      <c r="B29" s="10">
        <v>85</v>
      </c>
      <c r="C29" s="9" t="s">
        <v>172</v>
      </c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5" customHeight="1">
      <c r="A30" s="40"/>
      <c r="B30" s="62" t="s">
        <v>124</v>
      </c>
      <c r="C30" s="63" t="s">
        <v>121</v>
      </c>
      <c r="D30" s="107">
        <v>0</v>
      </c>
      <c r="E30" s="113">
        <v>72</v>
      </c>
      <c r="F30" s="107">
        <v>0</v>
      </c>
      <c r="G30" s="113">
        <v>94</v>
      </c>
      <c r="H30" s="107">
        <v>0</v>
      </c>
      <c r="I30" s="113">
        <v>94</v>
      </c>
      <c r="J30" s="107">
        <v>0</v>
      </c>
      <c r="K30" s="113">
        <v>95</v>
      </c>
      <c r="L30" s="113">
        <f>SUM(J30:K30)</f>
        <v>95</v>
      </c>
    </row>
    <row r="31" spans="1:12" ht="0.75" customHeight="1">
      <c r="A31" s="33"/>
      <c r="B31" s="44"/>
      <c r="C31" s="9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25.5">
      <c r="A32" s="33"/>
      <c r="B32" s="10">
        <v>86</v>
      </c>
      <c r="C32" s="9" t="s">
        <v>171</v>
      </c>
      <c r="D32" s="96"/>
      <c r="E32" s="96"/>
      <c r="F32" s="96"/>
      <c r="G32" s="96"/>
      <c r="H32" s="96"/>
      <c r="I32" s="96"/>
      <c r="J32" s="96"/>
      <c r="K32" s="96"/>
      <c r="L32" s="96"/>
    </row>
    <row r="33" spans="1:12" ht="13.5" customHeight="1">
      <c r="A33" s="33"/>
      <c r="B33" s="44" t="s">
        <v>125</v>
      </c>
      <c r="C33" s="9" t="s">
        <v>121</v>
      </c>
      <c r="D33" s="108">
        <v>0</v>
      </c>
      <c r="E33" s="96">
        <v>72</v>
      </c>
      <c r="F33" s="108">
        <v>0</v>
      </c>
      <c r="G33" s="96">
        <v>94</v>
      </c>
      <c r="H33" s="108">
        <v>0</v>
      </c>
      <c r="I33" s="96">
        <v>94</v>
      </c>
      <c r="J33" s="108">
        <v>0</v>
      </c>
      <c r="K33" s="96">
        <v>95</v>
      </c>
      <c r="L33" s="96">
        <f>SUM(J33:K33)</f>
        <v>95</v>
      </c>
    </row>
    <row r="34" spans="1:12" ht="13.5" customHeight="1">
      <c r="A34" s="33"/>
      <c r="B34" s="44"/>
      <c r="C34" s="9"/>
      <c r="D34" s="96"/>
      <c r="E34" s="96"/>
      <c r="F34" s="96"/>
      <c r="G34" s="96"/>
      <c r="H34" s="90"/>
      <c r="I34" s="96"/>
      <c r="J34" s="96"/>
      <c r="K34" s="96"/>
      <c r="L34" s="96"/>
    </row>
    <row r="35" spans="1:12" ht="25.5">
      <c r="A35" s="33"/>
      <c r="B35" s="10">
        <v>87</v>
      </c>
      <c r="C35" s="9" t="s">
        <v>173</v>
      </c>
      <c r="D35" s="96"/>
      <c r="E35" s="96"/>
      <c r="F35" s="96"/>
      <c r="G35" s="96"/>
      <c r="H35" s="96"/>
      <c r="I35" s="96"/>
      <c r="J35" s="96"/>
      <c r="K35" s="96"/>
      <c r="L35" s="96"/>
    </row>
    <row r="36" spans="1:12" ht="13.5" customHeight="1">
      <c r="A36" s="33"/>
      <c r="B36" s="44" t="s">
        <v>126</v>
      </c>
      <c r="C36" s="9" t="s">
        <v>121</v>
      </c>
      <c r="D36" s="106">
        <v>0</v>
      </c>
      <c r="E36" s="95">
        <v>85</v>
      </c>
      <c r="F36" s="106">
        <v>0</v>
      </c>
      <c r="G36" s="95">
        <v>97</v>
      </c>
      <c r="H36" s="106">
        <v>0</v>
      </c>
      <c r="I36" s="95">
        <v>97</v>
      </c>
      <c r="J36" s="106">
        <v>0</v>
      </c>
      <c r="K36" s="95">
        <v>106</v>
      </c>
      <c r="L36" s="95">
        <f>SUM(J36:K36)</f>
        <v>106</v>
      </c>
    </row>
    <row r="37" spans="1:12" ht="12.75">
      <c r="A37" s="33"/>
      <c r="B37" s="44"/>
      <c r="C37" s="9"/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25.5">
      <c r="A38" s="33"/>
      <c r="B38" s="10">
        <v>88</v>
      </c>
      <c r="C38" s="9" t="s">
        <v>174</v>
      </c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13.5" customHeight="1">
      <c r="A39" s="33"/>
      <c r="B39" s="44" t="s">
        <v>127</v>
      </c>
      <c r="C39" s="9" t="s">
        <v>121</v>
      </c>
      <c r="D39" s="106">
        <v>0</v>
      </c>
      <c r="E39" s="95">
        <v>41</v>
      </c>
      <c r="F39" s="106">
        <v>0</v>
      </c>
      <c r="G39" s="95">
        <v>54</v>
      </c>
      <c r="H39" s="106">
        <v>0</v>
      </c>
      <c r="I39" s="95">
        <v>54</v>
      </c>
      <c r="J39" s="106">
        <v>0</v>
      </c>
      <c r="K39" s="95">
        <v>53</v>
      </c>
      <c r="L39" s="95">
        <f>SUM(J39:K39)</f>
        <v>53</v>
      </c>
    </row>
    <row r="40" spans="1:12" ht="12.75">
      <c r="A40" s="33"/>
      <c r="B40" s="44"/>
      <c r="C40" s="9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25.5">
      <c r="A41" s="33"/>
      <c r="B41" s="10">
        <v>89</v>
      </c>
      <c r="C41" s="9" t="s">
        <v>175</v>
      </c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13.5" customHeight="1">
      <c r="A42" s="33"/>
      <c r="B42" s="44" t="s">
        <v>128</v>
      </c>
      <c r="C42" s="9" t="s">
        <v>121</v>
      </c>
      <c r="D42" s="106">
        <v>0</v>
      </c>
      <c r="E42" s="95">
        <v>71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f>SUM(J42:K42)</f>
        <v>0</v>
      </c>
    </row>
    <row r="43" spans="1:12" ht="12.75">
      <c r="A43" s="33"/>
      <c r="B43" s="44"/>
      <c r="C43" s="9"/>
      <c r="D43" s="95"/>
      <c r="E43" s="95"/>
      <c r="F43" s="95"/>
      <c r="G43" s="95"/>
      <c r="H43" s="95"/>
      <c r="I43" s="95"/>
      <c r="J43" s="95"/>
      <c r="K43" s="95"/>
      <c r="L43" s="95"/>
    </row>
    <row r="44" spans="1:12" ht="25.5">
      <c r="A44" s="33"/>
      <c r="B44" s="10">
        <v>90</v>
      </c>
      <c r="C44" s="9" t="s">
        <v>176</v>
      </c>
      <c r="D44" s="95"/>
      <c r="E44" s="95"/>
      <c r="F44" s="95"/>
      <c r="G44" s="95"/>
      <c r="H44" s="95"/>
      <c r="I44" s="95"/>
      <c r="J44" s="95"/>
      <c r="K44" s="95"/>
      <c r="L44" s="95"/>
    </row>
    <row r="45" spans="1:12" ht="13.5" customHeight="1">
      <c r="A45" s="33"/>
      <c r="B45" s="44" t="s">
        <v>129</v>
      </c>
      <c r="C45" s="9" t="s">
        <v>121</v>
      </c>
      <c r="D45" s="106">
        <v>0</v>
      </c>
      <c r="E45" s="95">
        <v>60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f>SUM(J45:K45)</f>
        <v>0</v>
      </c>
    </row>
    <row r="46" spans="1:12" ht="13.5" customHeight="1">
      <c r="A46" s="33" t="s">
        <v>13</v>
      </c>
      <c r="B46" s="60">
        <v>60</v>
      </c>
      <c r="C46" s="9" t="s">
        <v>206</v>
      </c>
      <c r="D46" s="109">
        <f aca="true" t="shared" si="0" ref="D46:L46">SUM(D24:D45)</f>
        <v>0</v>
      </c>
      <c r="E46" s="114">
        <f t="shared" si="0"/>
        <v>1274</v>
      </c>
      <c r="F46" s="109">
        <f>SUM(F24:F45)</f>
        <v>0</v>
      </c>
      <c r="G46" s="114">
        <f>SUM(G24:G45)</f>
        <v>2471</v>
      </c>
      <c r="H46" s="109">
        <f t="shared" si="0"/>
        <v>0</v>
      </c>
      <c r="I46" s="114">
        <f t="shared" si="0"/>
        <v>2471</v>
      </c>
      <c r="J46" s="109">
        <f t="shared" si="0"/>
        <v>0</v>
      </c>
      <c r="K46" s="114">
        <f t="shared" si="0"/>
        <v>2179</v>
      </c>
      <c r="L46" s="114">
        <f t="shared" si="0"/>
        <v>2179</v>
      </c>
    </row>
    <row r="47" spans="1:12" ht="12.75">
      <c r="A47" s="33"/>
      <c r="B47" s="10"/>
      <c r="C47" s="8"/>
      <c r="D47" s="95"/>
      <c r="E47" s="95"/>
      <c r="F47" s="95"/>
      <c r="G47" s="95"/>
      <c r="H47" s="95"/>
      <c r="I47" s="95"/>
      <c r="J47" s="95"/>
      <c r="K47" s="95"/>
      <c r="L47" s="95"/>
    </row>
    <row r="48" spans="1:12" ht="13.5" customHeight="1">
      <c r="A48" s="33"/>
      <c r="B48" s="44">
        <v>61</v>
      </c>
      <c r="C48" s="9" t="s">
        <v>130</v>
      </c>
      <c r="D48" s="95"/>
      <c r="E48" s="95"/>
      <c r="F48" s="95"/>
      <c r="G48" s="95"/>
      <c r="H48" s="95"/>
      <c r="I48" s="95"/>
      <c r="J48" s="95"/>
      <c r="K48" s="95"/>
      <c r="L48" s="95"/>
    </row>
    <row r="49" spans="1:12" ht="25.5">
      <c r="A49" s="33"/>
      <c r="B49" s="44">
        <v>83</v>
      </c>
      <c r="C49" s="9" t="s">
        <v>169</v>
      </c>
      <c r="D49" s="95"/>
      <c r="E49" s="95"/>
      <c r="F49" s="95"/>
      <c r="G49" s="95"/>
      <c r="H49" s="95"/>
      <c r="I49" s="95"/>
      <c r="J49" s="95"/>
      <c r="K49" s="95"/>
      <c r="L49" s="95"/>
    </row>
    <row r="50" spans="1:12" ht="13.5" customHeight="1">
      <c r="A50" s="33"/>
      <c r="B50" s="44" t="s">
        <v>132</v>
      </c>
      <c r="C50" s="9" t="s">
        <v>131</v>
      </c>
      <c r="D50" s="106">
        <v>0</v>
      </c>
      <c r="E50" s="95">
        <v>451</v>
      </c>
      <c r="F50" s="106">
        <v>0</v>
      </c>
      <c r="G50" s="95">
        <v>520</v>
      </c>
      <c r="H50" s="106">
        <v>0</v>
      </c>
      <c r="I50" s="95">
        <v>520</v>
      </c>
      <c r="J50" s="106">
        <v>0</v>
      </c>
      <c r="K50" s="95">
        <v>570</v>
      </c>
      <c r="L50" s="95">
        <f>SUM(J50:K50)</f>
        <v>570</v>
      </c>
    </row>
    <row r="51" spans="1:12" ht="12.75">
      <c r="A51" s="33"/>
      <c r="B51" s="11"/>
      <c r="C51" s="8"/>
      <c r="D51" s="95"/>
      <c r="E51" s="95"/>
      <c r="F51" s="95"/>
      <c r="G51" s="95"/>
      <c r="H51" s="95"/>
      <c r="I51" s="95"/>
      <c r="J51" s="95"/>
      <c r="K51" s="95"/>
      <c r="L51" s="95"/>
    </row>
    <row r="52" spans="1:12" ht="25.5">
      <c r="A52" s="33"/>
      <c r="B52" s="44">
        <v>84</v>
      </c>
      <c r="C52" s="9" t="s">
        <v>170</v>
      </c>
      <c r="D52" s="95"/>
      <c r="E52" s="95"/>
      <c r="F52" s="95"/>
      <c r="G52" s="95"/>
      <c r="H52" s="95"/>
      <c r="I52" s="95"/>
      <c r="J52" s="95"/>
      <c r="K52" s="95"/>
      <c r="L52" s="95"/>
    </row>
    <row r="53" spans="1:12" ht="13.5" customHeight="1">
      <c r="A53" s="33"/>
      <c r="B53" s="44" t="s">
        <v>133</v>
      </c>
      <c r="C53" s="9" t="s">
        <v>131</v>
      </c>
      <c r="D53" s="106">
        <v>0</v>
      </c>
      <c r="E53" s="95">
        <v>1346</v>
      </c>
      <c r="F53" s="106">
        <v>0</v>
      </c>
      <c r="G53" s="95">
        <v>1550</v>
      </c>
      <c r="H53" s="106">
        <v>0</v>
      </c>
      <c r="I53" s="95">
        <v>1550</v>
      </c>
      <c r="J53" s="106">
        <v>0</v>
      </c>
      <c r="K53" s="95">
        <v>1690</v>
      </c>
      <c r="L53" s="95">
        <f>SUM(J53:K53)</f>
        <v>1690</v>
      </c>
    </row>
    <row r="54" spans="1:12" ht="12.75">
      <c r="A54" s="33"/>
      <c r="B54" s="11"/>
      <c r="C54" s="8"/>
      <c r="D54" s="95"/>
      <c r="E54" s="95"/>
      <c r="F54" s="95"/>
      <c r="G54" s="95"/>
      <c r="H54" s="95"/>
      <c r="I54" s="95"/>
      <c r="J54" s="95"/>
      <c r="K54" s="95"/>
      <c r="L54" s="95"/>
    </row>
    <row r="55" spans="1:12" ht="25.5">
      <c r="A55" s="33"/>
      <c r="B55" s="10">
        <v>85</v>
      </c>
      <c r="C55" s="9" t="s">
        <v>172</v>
      </c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3.5" customHeight="1">
      <c r="A56" s="40"/>
      <c r="B56" s="62" t="s">
        <v>134</v>
      </c>
      <c r="C56" s="63" t="s">
        <v>131</v>
      </c>
      <c r="D56" s="107">
        <v>0</v>
      </c>
      <c r="E56" s="113">
        <v>35</v>
      </c>
      <c r="F56" s="107">
        <v>0</v>
      </c>
      <c r="G56" s="113">
        <v>45</v>
      </c>
      <c r="H56" s="107">
        <v>0</v>
      </c>
      <c r="I56" s="113">
        <v>45</v>
      </c>
      <c r="J56" s="107">
        <v>0</v>
      </c>
      <c r="K56" s="113">
        <v>50</v>
      </c>
      <c r="L56" s="113">
        <f>SUM(J56:K56)</f>
        <v>50</v>
      </c>
    </row>
    <row r="57" spans="1:12" ht="0.75" customHeight="1">
      <c r="A57" s="33"/>
      <c r="B57" s="44"/>
      <c r="C57" s="9"/>
      <c r="D57" s="95"/>
      <c r="E57" s="95"/>
      <c r="F57" s="95"/>
      <c r="G57" s="95"/>
      <c r="H57" s="95"/>
      <c r="I57" s="95"/>
      <c r="J57" s="95"/>
      <c r="K57" s="95"/>
      <c r="L57" s="95"/>
    </row>
    <row r="58" spans="1:12" ht="25.5">
      <c r="A58" s="33"/>
      <c r="B58" s="10">
        <v>86</v>
      </c>
      <c r="C58" s="9" t="s">
        <v>171</v>
      </c>
      <c r="D58" s="96"/>
      <c r="E58" s="96"/>
      <c r="F58" s="96"/>
      <c r="G58" s="96"/>
      <c r="H58" s="96"/>
      <c r="I58" s="96"/>
      <c r="J58" s="96"/>
      <c r="K58" s="96"/>
      <c r="L58" s="96"/>
    </row>
    <row r="59" spans="1:12" ht="12.75">
      <c r="A59" s="33"/>
      <c r="B59" s="44" t="s">
        <v>135</v>
      </c>
      <c r="C59" s="9" t="s">
        <v>131</v>
      </c>
      <c r="D59" s="108">
        <v>0</v>
      </c>
      <c r="E59" s="96">
        <v>9</v>
      </c>
      <c r="F59" s="108">
        <v>0</v>
      </c>
      <c r="G59" s="95">
        <v>12</v>
      </c>
      <c r="H59" s="108">
        <v>0</v>
      </c>
      <c r="I59" s="96">
        <v>12</v>
      </c>
      <c r="J59" s="108">
        <v>0</v>
      </c>
      <c r="K59" s="95">
        <v>13</v>
      </c>
      <c r="L59" s="96">
        <f>SUM(J59:K59)</f>
        <v>13</v>
      </c>
    </row>
    <row r="60" spans="1:12" ht="9.75" customHeight="1">
      <c r="A60" s="33"/>
      <c r="B60" s="44"/>
      <c r="C60" s="9"/>
      <c r="D60" s="95"/>
      <c r="E60" s="95"/>
      <c r="F60" s="95"/>
      <c r="G60" s="95"/>
      <c r="H60" s="95"/>
      <c r="I60" s="95"/>
      <c r="J60" s="95"/>
      <c r="K60" s="95"/>
      <c r="L60" s="95"/>
    </row>
    <row r="61" spans="1:12" ht="25.5">
      <c r="A61" s="33"/>
      <c r="B61" s="10">
        <v>87</v>
      </c>
      <c r="C61" s="9" t="s">
        <v>173</v>
      </c>
      <c r="D61" s="96"/>
      <c r="E61" s="96"/>
      <c r="F61" s="96"/>
      <c r="G61" s="96"/>
      <c r="H61" s="96"/>
      <c r="I61" s="96"/>
      <c r="J61" s="96"/>
      <c r="K61" s="96"/>
      <c r="L61" s="96"/>
    </row>
    <row r="62" spans="1:12" ht="12.75">
      <c r="A62" s="33"/>
      <c r="B62" s="44" t="s">
        <v>136</v>
      </c>
      <c r="C62" s="9" t="s">
        <v>131</v>
      </c>
      <c r="D62" s="108">
        <v>0</v>
      </c>
      <c r="E62" s="96">
        <v>45</v>
      </c>
      <c r="F62" s="108">
        <v>0</v>
      </c>
      <c r="G62" s="95">
        <v>55</v>
      </c>
      <c r="H62" s="108">
        <v>0</v>
      </c>
      <c r="I62" s="96">
        <v>55</v>
      </c>
      <c r="J62" s="108">
        <v>0</v>
      </c>
      <c r="K62" s="95">
        <v>60</v>
      </c>
      <c r="L62" s="96">
        <f>SUM(J62:K62)</f>
        <v>60</v>
      </c>
    </row>
    <row r="63" spans="1:12" ht="9.75" customHeight="1">
      <c r="A63" s="33"/>
      <c r="B63" s="44"/>
      <c r="C63" s="9"/>
      <c r="D63" s="96"/>
      <c r="E63" s="96"/>
      <c r="F63" s="96"/>
      <c r="G63" s="96"/>
      <c r="H63" s="96"/>
      <c r="I63" s="96"/>
      <c r="J63" s="96"/>
      <c r="K63" s="96"/>
      <c r="L63" s="96"/>
    </row>
    <row r="64" spans="1:12" ht="25.5">
      <c r="A64" s="33"/>
      <c r="B64" s="10">
        <v>88</v>
      </c>
      <c r="C64" s="9" t="s">
        <v>174</v>
      </c>
      <c r="D64" s="96"/>
      <c r="E64" s="96"/>
      <c r="F64" s="96"/>
      <c r="G64" s="96"/>
      <c r="H64" s="96"/>
      <c r="I64" s="96"/>
      <c r="J64" s="96"/>
      <c r="K64" s="96"/>
      <c r="L64" s="96"/>
    </row>
    <row r="65" spans="1:12" ht="12.75">
      <c r="A65" s="33"/>
      <c r="B65" s="44" t="s">
        <v>137</v>
      </c>
      <c r="C65" s="9" t="s">
        <v>131</v>
      </c>
      <c r="D65" s="106">
        <v>0</v>
      </c>
      <c r="E65" s="95">
        <v>44</v>
      </c>
      <c r="F65" s="106">
        <v>0</v>
      </c>
      <c r="G65" s="95">
        <v>55</v>
      </c>
      <c r="H65" s="106">
        <v>0</v>
      </c>
      <c r="I65" s="95">
        <v>55</v>
      </c>
      <c r="J65" s="106">
        <v>0</v>
      </c>
      <c r="K65" s="95">
        <v>60</v>
      </c>
      <c r="L65" s="95">
        <f>SUM(J65:K65)</f>
        <v>60</v>
      </c>
    </row>
    <row r="66" spans="1:12" ht="9.75" customHeight="1">
      <c r="A66" s="33"/>
      <c r="B66" s="44"/>
      <c r="C66" s="9"/>
      <c r="D66" s="95"/>
      <c r="E66" s="95"/>
      <c r="F66" s="95"/>
      <c r="G66" s="95"/>
      <c r="H66" s="95"/>
      <c r="I66" s="95"/>
      <c r="J66" s="95"/>
      <c r="K66" s="95"/>
      <c r="L66" s="95"/>
    </row>
    <row r="67" spans="1:12" ht="25.5">
      <c r="A67" s="33"/>
      <c r="B67" s="10">
        <v>89</v>
      </c>
      <c r="C67" s="9" t="s">
        <v>175</v>
      </c>
      <c r="D67" s="95"/>
      <c r="E67" s="95"/>
      <c r="F67" s="95"/>
      <c r="G67" s="95"/>
      <c r="H67" s="95"/>
      <c r="I67" s="95"/>
      <c r="J67" s="95"/>
      <c r="K67" s="95"/>
      <c r="L67" s="95"/>
    </row>
    <row r="68" spans="1:12" ht="12.75">
      <c r="A68" s="33"/>
      <c r="B68" s="44" t="s">
        <v>138</v>
      </c>
      <c r="C68" s="9" t="s">
        <v>131</v>
      </c>
      <c r="D68" s="106">
        <v>0</v>
      </c>
      <c r="E68" s="95">
        <v>77</v>
      </c>
      <c r="F68" s="106">
        <v>0</v>
      </c>
      <c r="G68" s="95">
        <v>90</v>
      </c>
      <c r="H68" s="106">
        <v>0</v>
      </c>
      <c r="I68" s="95">
        <v>90</v>
      </c>
      <c r="J68" s="106">
        <v>0</v>
      </c>
      <c r="K68" s="95">
        <v>100</v>
      </c>
      <c r="L68" s="95">
        <f>SUM(J68:K68)</f>
        <v>100</v>
      </c>
    </row>
    <row r="69" spans="1:12" ht="9.75" customHeight="1">
      <c r="A69" s="33"/>
      <c r="B69" s="44"/>
      <c r="C69" s="9"/>
      <c r="D69" s="95"/>
      <c r="E69" s="95"/>
      <c r="F69" s="95"/>
      <c r="G69" s="95"/>
      <c r="H69" s="95"/>
      <c r="I69" s="95"/>
      <c r="J69" s="95"/>
      <c r="K69" s="95"/>
      <c r="L69" s="95"/>
    </row>
    <row r="70" spans="1:12" ht="25.5">
      <c r="A70" s="33"/>
      <c r="B70" s="10">
        <v>90</v>
      </c>
      <c r="C70" s="9" t="s">
        <v>176</v>
      </c>
      <c r="D70" s="95"/>
      <c r="E70" s="95"/>
      <c r="F70" s="95"/>
      <c r="G70" s="95"/>
      <c r="H70" s="95"/>
      <c r="I70" s="95"/>
      <c r="J70" s="95"/>
      <c r="K70" s="95"/>
      <c r="L70" s="95"/>
    </row>
    <row r="71" spans="1:12" ht="12.75">
      <c r="A71" s="33"/>
      <c r="B71" s="44" t="s">
        <v>139</v>
      </c>
      <c r="C71" s="9" t="s">
        <v>131</v>
      </c>
      <c r="D71" s="106">
        <v>0</v>
      </c>
      <c r="E71" s="95">
        <v>33</v>
      </c>
      <c r="F71" s="106">
        <v>0</v>
      </c>
      <c r="G71" s="95">
        <v>40</v>
      </c>
      <c r="H71" s="106">
        <v>0</v>
      </c>
      <c r="I71" s="95">
        <v>40</v>
      </c>
      <c r="J71" s="106">
        <v>0</v>
      </c>
      <c r="K71" s="95">
        <v>45</v>
      </c>
      <c r="L71" s="95">
        <f>SUM(J71:K71)</f>
        <v>45</v>
      </c>
    </row>
    <row r="72" spans="1:12" ht="12.75">
      <c r="A72" s="33" t="s">
        <v>13</v>
      </c>
      <c r="B72" s="44">
        <v>61</v>
      </c>
      <c r="C72" s="9" t="s">
        <v>130</v>
      </c>
      <c r="D72" s="109">
        <f aca="true" t="shared" si="1" ref="D72:L72">SUM(D50:D71)</f>
        <v>0</v>
      </c>
      <c r="E72" s="114">
        <f t="shared" si="1"/>
        <v>2040</v>
      </c>
      <c r="F72" s="109">
        <f>SUM(F50:F71)</f>
        <v>0</v>
      </c>
      <c r="G72" s="114">
        <f>SUM(G50:G71)</f>
        <v>2367</v>
      </c>
      <c r="H72" s="109">
        <f t="shared" si="1"/>
        <v>0</v>
      </c>
      <c r="I72" s="114">
        <f t="shared" si="1"/>
        <v>2367</v>
      </c>
      <c r="J72" s="109">
        <f t="shared" si="1"/>
        <v>0</v>
      </c>
      <c r="K72" s="114">
        <f t="shared" si="1"/>
        <v>2588</v>
      </c>
      <c r="L72" s="114">
        <f t="shared" si="1"/>
        <v>2588</v>
      </c>
    </row>
    <row r="73" spans="1:12" ht="12.75">
      <c r="A73" s="33" t="s">
        <v>13</v>
      </c>
      <c r="B73" s="31">
        <v>80.053</v>
      </c>
      <c r="C73" s="8" t="s">
        <v>17</v>
      </c>
      <c r="D73" s="92">
        <f aca="true" t="shared" si="2" ref="D73:L73">D72+D46</f>
        <v>0</v>
      </c>
      <c r="E73" s="87">
        <f t="shared" si="2"/>
        <v>3314</v>
      </c>
      <c r="F73" s="92">
        <f>F72+F46</f>
        <v>0</v>
      </c>
      <c r="G73" s="87">
        <f>G72+G46</f>
        <v>4838</v>
      </c>
      <c r="H73" s="92">
        <f t="shared" si="2"/>
        <v>0</v>
      </c>
      <c r="I73" s="87">
        <f t="shared" si="2"/>
        <v>4838</v>
      </c>
      <c r="J73" s="92">
        <f t="shared" si="2"/>
        <v>0</v>
      </c>
      <c r="K73" s="87">
        <f t="shared" si="2"/>
        <v>4767</v>
      </c>
      <c r="L73" s="87">
        <f t="shared" si="2"/>
        <v>4767</v>
      </c>
    </row>
    <row r="74" spans="1:12" ht="12.75">
      <c r="A74" s="33" t="s">
        <v>13</v>
      </c>
      <c r="B74" s="32">
        <v>80</v>
      </c>
      <c r="C74" s="9" t="s">
        <v>16</v>
      </c>
      <c r="D74" s="99">
        <f aca="true" t="shared" si="3" ref="D74:L75">D73</f>
        <v>0</v>
      </c>
      <c r="E74" s="115">
        <f t="shared" si="3"/>
        <v>3314</v>
      </c>
      <c r="F74" s="99">
        <f>F73</f>
        <v>0</v>
      </c>
      <c r="G74" s="115">
        <f>G73</f>
        <v>4838</v>
      </c>
      <c r="H74" s="99">
        <f t="shared" si="3"/>
        <v>0</v>
      </c>
      <c r="I74" s="115">
        <f t="shared" si="3"/>
        <v>4838</v>
      </c>
      <c r="J74" s="99">
        <f t="shared" si="3"/>
        <v>0</v>
      </c>
      <c r="K74" s="115">
        <f t="shared" si="3"/>
        <v>4767</v>
      </c>
      <c r="L74" s="115">
        <f t="shared" si="3"/>
        <v>4767</v>
      </c>
    </row>
    <row r="75" spans="1:12" ht="12.75">
      <c r="A75" s="33" t="s">
        <v>13</v>
      </c>
      <c r="B75" s="24">
        <v>2059</v>
      </c>
      <c r="C75" s="14" t="s">
        <v>0</v>
      </c>
      <c r="D75" s="109">
        <f t="shared" si="3"/>
        <v>0</v>
      </c>
      <c r="E75" s="114">
        <f t="shared" si="3"/>
        <v>3314</v>
      </c>
      <c r="F75" s="109">
        <f>F74</f>
        <v>0</v>
      </c>
      <c r="G75" s="114">
        <f>G74</f>
        <v>4838</v>
      </c>
      <c r="H75" s="109">
        <f t="shared" si="3"/>
        <v>0</v>
      </c>
      <c r="I75" s="114">
        <f t="shared" si="3"/>
        <v>4838</v>
      </c>
      <c r="J75" s="109">
        <f t="shared" si="3"/>
        <v>0</v>
      </c>
      <c r="K75" s="114">
        <f t="shared" si="3"/>
        <v>4767</v>
      </c>
      <c r="L75" s="114">
        <f t="shared" si="3"/>
        <v>4767</v>
      </c>
    </row>
    <row r="76" spans="1:12" ht="9.75" customHeight="1">
      <c r="A76" s="33"/>
      <c r="B76" s="20"/>
      <c r="C76" s="25"/>
      <c r="D76" s="94"/>
      <c r="E76" s="94"/>
      <c r="F76" s="94"/>
      <c r="G76" s="94"/>
      <c r="H76" s="94"/>
      <c r="I76" s="94"/>
      <c r="J76" s="94"/>
      <c r="K76" s="94"/>
      <c r="L76" s="94"/>
    </row>
    <row r="77" spans="1:12" ht="12.75">
      <c r="A77" s="33" t="s">
        <v>15</v>
      </c>
      <c r="B77" s="15">
        <v>2216</v>
      </c>
      <c r="C77" s="8" t="s">
        <v>1</v>
      </c>
      <c r="D77" s="94"/>
      <c r="E77" s="94"/>
      <c r="F77" s="94"/>
      <c r="G77" s="94"/>
      <c r="H77" s="94"/>
      <c r="I77" s="94"/>
      <c r="J77" s="94"/>
      <c r="K77" s="94"/>
      <c r="L77" s="94"/>
    </row>
    <row r="78" spans="1:12" ht="12.75">
      <c r="A78" s="33"/>
      <c r="B78" s="42">
        <v>5</v>
      </c>
      <c r="C78" s="9" t="s">
        <v>281</v>
      </c>
      <c r="D78" s="94"/>
      <c r="E78" s="94"/>
      <c r="F78" s="94"/>
      <c r="G78" s="94"/>
      <c r="H78" s="94"/>
      <c r="I78" s="94"/>
      <c r="J78" s="94"/>
      <c r="K78" s="94"/>
      <c r="L78" s="94"/>
    </row>
    <row r="79" spans="1:12" ht="12.75">
      <c r="A79" s="33"/>
      <c r="B79" s="31" t="s">
        <v>164</v>
      </c>
      <c r="C79" s="8" t="s">
        <v>17</v>
      </c>
      <c r="D79" s="94"/>
      <c r="E79" s="94"/>
      <c r="F79" s="94"/>
      <c r="G79" s="94"/>
      <c r="H79" s="94"/>
      <c r="I79" s="94"/>
      <c r="J79" s="94"/>
      <c r="K79" s="94"/>
      <c r="L79" s="94"/>
    </row>
    <row r="80" spans="1:12" ht="12.75">
      <c r="A80" s="33"/>
      <c r="B80" s="44">
        <v>60</v>
      </c>
      <c r="C80" s="9" t="s">
        <v>206</v>
      </c>
      <c r="D80" s="94"/>
      <c r="E80" s="94"/>
      <c r="F80" s="94"/>
      <c r="G80" s="94"/>
      <c r="H80" s="94"/>
      <c r="I80" s="94"/>
      <c r="J80" s="94"/>
      <c r="K80" s="94"/>
      <c r="L80" s="94"/>
    </row>
    <row r="81" spans="1:12" ht="25.5">
      <c r="A81" s="33"/>
      <c r="B81" s="32">
        <v>77</v>
      </c>
      <c r="C81" s="9" t="s">
        <v>177</v>
      </c>
      <c r="D81" s="94"/>
      <c r="E81" s="94"/>
      <c r="F81" s="94"/>
      <c r="G81" s="94"/>
      <c r="H81" s="94"/>
      <c r="I81" s="94"/>
      <c r="J81" s="94"/>
      <c r="K81" s="94"/>
      <c r="L81" s="94"/>
    </row>
    <row r="82" spans="1:12" ht="12.75">
      <c r="A82" s="33"/>
      <c r="B82" s="44" t="s">
        <v>144</v>
      </c>
      <c r="C82" s="9" t="s">
        <v>121</v>
      </c>
      <c r="D82" s="92">
        <v>0</v>
      </c>
      <c r="E82" s="94">
        <v>1375</v>
      </c>
      <c r="F82" s="92">
        <v>0</v>
      </c>
      <c r="G82" s="94">
        <v>732</v>
      </c>
      <c r="H82" s="92">
        <v>0</v>
      </c>
      <c r="I82" s="94">
        <v>732</v>
      </c>
      <c r="J82" s="92">
        <v>0</v>
      </c>
      <c r="K82" s="94">
        <v>725</v>
      </c>
      <c r="L82" s="94">
        <f>SUM(J82:K82)</f>
        <v>725</v>
      </c>
    </row>
    <row r="83" spans="1:12" ht="9.75" customHeight="1">
      <c r="A83" s="33"/>
      <c r="B83" s="44"/>
      <c r="C83" s="9"/>
      <c r="D83" s="94"/>
      <c r="E83" s="94"/>
      <c r="F83" s="94"/>
      <c r="G83" s="94"/>
      <c r="H83" s="94"/>
      <c r="I83" s="94"/>
      <c r="J83" s="94"/>
      <c r="K83" s="94"/>
      <c r="L83" s="94"/>
    </row>
    <row r="84" spans="1:12" ht="25.5">
      <c r="A84" s="33"/>
      <c r="B84" s="32">
        <v>78</v>
      </c>
      <c r="C84" s="9" t="s">
        <v>140</v>
      </c>
      <c r="D84" s="94"/>
      <c r="E84" s="94"/>
      <c r="F84" s="94"/>
      <c r="G84" s="94"/>
      <c r="H84" s="94"/>
      <c r="I84" s="94"/>
      <c r="J84" s="94"/>
      <c r="K84" s="94"/>
      <c r="L84" s="94"/>
    </row>
    <row r="85" spans="1:12" ht="12.75">
      <c r="A85" s="40"/>
      <c r="B85" s="62" t="s">
        <v>145</v>
      </c>
      <c r="C85" s="63" t="s">
        <v>121</v>
      </c>
      <c r="D85" s="110">
        <v>0</v>
      </c>
      <c r="E85" s="116">
        <v>556</v>
      </c>
      <c r="F85" s="110">
        <v>0</v>
      </c>
      <c r="G85" s="116">
        <v>725</v>
      </c>
      <c r="H85" s="110">
        <v>0</v>
      </c>
      <c r="I85" s="116">
        <v>725</v>
      </c>
      <c r="J85" s="110">
        <v>0</v>
      </c>
      <c r="K85" s="116">
        <v>872</v>
      </c>
      <c r="L85" s="116">
        <f>SUM(J85:K85)</f>
        <v>872</v>
      </c>
    </row>
    <row r="86" spans="1:12" ht="1.5" customHeight="1">
      <c r="A86" s="33"/>
      <c r="B86" s="15"/>
      <c r="C86" s="9"/>
      <c r="D86" s="94"/>
      <c r="E86" s="94"/>
      <c r="F86" s="94"/>
      <c r="G86" s="94"/>
      <c r="H86" s="94"/>
      <c r="I86" s="94"/>
      <c r="J86" s="94"/>
      <c r="K86" s="94"/>
      <c r="L86" s="94"/>
    </row>
    <row r="87" spans="1:12" ht="25.5">
      <c r="A87" s="33"/>
      <c r="B87" s="32">
        <v>79</v>
      </c>
      <c r="C87" s="9" t="s">
        <v>178</v>
      </c>
      <c r="D87" s="94"/>
      <c r="E87" s="94"/>
      <c r="F87" s="94"/>
      <c r="G87" s="94"/>
      <c r="H87" s="94"/>
      <c r="I87" s="94"/>
      <c r="J87" s="94"/>
      <c r="K87" s="94"/>
      <c r="L87" s="94"/>
    </row>
    <row r="88" spans="1:12" ht="13.5" customHeight="1">
      <c r="A88" s="33"/>
      <c r="B88" s="44" t="s">
        <v>146</v>
      </c>
      <c r="C88" s="9" t="s">
        <v>121</v>
      </c>
      <c r="D88" s="92">
        <v>0</v>
      </c>
      <c r="E88" s="94">
        <v>72</v>
      </c>
      <c r="F88" s="92">
        <v>0</v>
      </c>
      <c r="G88" s="94">
        <v>94</v>
      </c>
      <c r="H88" s="92">
        <v>0</v>
      </c>
      <c r="I88" s="94">
        <v>94</v>
      </c>
      <c r="J88" s="92">
        <v>0</v>
      </c>
      <c r="K88" s="94">
        <v>95</v>
      </c>
      <c r="L88" s="94">
        <f>SUM(J88:K88)</f>
        <v>95</v>
      </c>
    </row>
    <row r="89" spans="1:12" ht="12.75" customHeight="1">
      <c r="A89" s="33"/>
      <c r="B89" s="44"/>
      <c r="C89" s="9"/>
      <c r="D89" s="94"/>
      <c r="E89" s="94"/>
      <c r="F89" s="94"/>
      <c r="G89" s="94"/>
      <c r="H89" s="94"/>
      <c r="I89" s="94"/>
      <c r="J89" s="94"/>
      <c r="K89" s="94"/>
      <c r="L89" s="94"/>
    </row>
    <row r="90" spans="1:12" ht="25.5">
      <c r="A90" s="33"/>
      <c r="B90" s="32">
        <v>80</v>
      </c>
      <c r="C90" s="9" t="s">
        <v>141</v>
      </c>
      <c r="D90" s="94"/>
      <c r="E90" s="94"/>
      <c r="F90" s="94"/>
      <c r="G90" s="94"/>
      <c r="H90" s="94"/>
      <c r="I90" s="94"/>
      <c r="J90" s="94"/>
      <c r="K90" s="94"/>
      <c r="L90" s="94"/>
    </row>
    <row r="91" spans="1:12" ht="13.5" customHeight="1">
      <c r="A91" s="33"/>
      <c r="B91" s="44" t="s">
        <v>147</v>
      </c>
      <c r="C91" s="9" t="s">
        <v>121</v>
      </c>
      <c r="D91" s="92">
        <v>0</v>
      </c>
      <c r="E91" s="94">
        <v>35</v>
      </c>
      <c r="F91" s="92">
        <v>0</v>
      </c>
      <c r="G91" s="94">
        <v>47</v>
      </c>
      <c r="H91" s="92">
        <v>0</v>
      </c>
      <c r="I91" s="94">
        <v>47</v>
      </c>
      <c r="J91" s="92">
        <v>0</v>
      </c>
      <c r="K91" s="94">
        <v>48</v>
      </c>
      <c r="L91" s="94">
        <f>SUM(J91:K91)</f>
        <v>48</v>
      </c>
    </row>
    <row r="92" spans="1:12" ht="12.75" customHeight="1">
      <c r="A92" s="33"/>
      <c r="B92" s="44"/>
      <c r="C92" s="9"/>
      <c r="D92" s="87"/>
      <c r="E92" s="94"/>
      <c r="F92" s="87"/>
      <c r="G92" s="94"/>
      <c r="H92" s="87"/>
      <c r="I92" s="94"/>
      <c r="J92" s="87"/>
      <c r="K92" s="94"/>
      <c r="L92" s="94"/>
    </row>
    <row r="93" spans="1:12" ht="25.5">
      <c r="A93" s="33"/>
      <c r="B93" s="32">
        <v>81</v>
      </c>
      <c r="C93" s="9" t="s">
        <v>179</v>
      </c>
      <c r="D93" s="94"/>
      <c r="E93" s="94"/>
      <c r="F93" s="94"/>
      <c r="G93" s="94"/>
      <c r="H93" s="94"/>
      <c r="I93" s="94"/>
      <c r="J93" s="94"/>
      <c r="K93" s="94"/>
      <c r="L93" s="94"/>
    </row>
    <row r="94" spans="1:12" ht="13.5" customHeight="1">
      <c r="A94" s="33"/>
      <c r="B94" s="44" t="s">
        <v>148</v>
      </c>
      <c r="C94" s="9" t="s">
        <v>121</v>
      </c>
      <c r="D94" s="92">
        <v>0</v>
      </c>
      <c r="E94" s="94">
        <v>76</v>
      </c>
      <c r="F94" s="92">
        <v>0</v>
      </c>
      <c r="G94" s="94">
        <v>97</v>
      </c>
      <c r="H94" s="92">
        <v>0</v>
      </c>
      <c r="I94" s="94">
        <v>97</v>
      </c>
      <c r="J94" s="92">
        <v>0</v>
      </c>
      <c r="K94" s="94">
        <v>106</v>
      </c>
      <c r="L94" s="94">
        <f>SUM(J94:K94)</f>
        <v>106</v>
      </c>
    </row>
    <row r="95" spans="1:12" ht="12.75" customHeight="1">
      <c r="A95" s="33"/>
      <c r="B95" s="44"/>
      <c r="C95" s="9"/>
      <c r="D95" s="94"/>
      <c r="E95" s="95"/>
      <c r="F95" s="94"/>
      <c r="G95" s="94"/>
      <c r="H95" s="94"/>
      <c r="I95" s="94"/>
      <c r="J95" s="94"/>
      <c r="K95" s="94"/>
      <c r="L95" s="94"/>
    </row>
    <row r="96" spans="1:12" ht="25.5">
      <c r="A96" s="33"/>
      <c r="B96" s="32">
        <v>82</v>
      </c>
      <c r="C96" s="9" t="s">
        <v>142</v>
      </c>
      <c r="D96" s="94"/>
      <c r="E96" s="94"/>
      <c r="F96" s="94"/>
      <c r="G96" s="94"/>
      <c r="H96" s="94"/>
      <c r="I96" s="94"/>
      <c r="J96" s="94"/>
      <c r="K96" s="94"/>
      <c r="L96" s="94"/>
    </row>
    <row r="97" spans="1:12" ht="13.5" customHeight="1">
      <c r="A97" s="33"/>
      <c r="B97" s="44" t="s">
        <v>149</v>
      </c>
      <c r="C97" s="9" t="s">
        <v>121</v>
      </c>
      <c r="D97" s="92">
        <v>0</v>
      </c>
      <c r="E97" s="94">
        <v>74</v>
      </c>
      <c r="F97" s="92">
        <v>0</v>
      </c>
      <c r="G97" s="94">
        <v>97</v>
      </c>
      <c r="H97" s="92">
        <v>0</v>
      </c>
      <c r="I97" s="94">
        <v>97</v>
      </c>
      <c r="J97" s="92">
        <v>0</v>
      </c>
      <c r="K97" s="94">
        <v>95</v>
      </c>
      <c r="L97" s="94">
        <f>SUM(J97:K97)</f>
        <v>95</v>
      </c>
    </row>
    <row r="98" spans="1:12" ht="12.75" customHeight="1">
      <c r="A98" s="33"/>
      <c r="B98" s="15"/>
      <c r="C98" s="9"/>
      <c r="D98" s="94"/>
      <c r="E98" s="94"/>
      <c r="F98" s="94"/>
      <c r="G98" s="94"/>
      <c r="H98" s="94"/>
      <c r="I98" s="94"/>
      <c r="J98" s="94"/>
      <c r="K98" s="94"/>
      <c r="L98" s="94"/>
    </row>
    <row r="99" spans="1:12" ht="25.5">
      <c r="A99" s="33"/>
      <c r="B99" s="32">
        <v>83</v>
      </c>
      <c r="C99" s="9" t="s">
        <v>180</v>
      </c>
      <c r="D99" s="94"/>
      <c r="E99" s="94"/>
      <c r="F99" s="94"/>
      <c r="G99" s="94"/>
      <c r="H99" s="94"/>
      <c r="I99" s="94"/>
      <c r="J99" s="94"/>
      <c r="K99" s="94"/>
      <c r="L99" s="94"/>
    </row>
    <row r="100" spans="1:12" ht="13.5" customHeight="1">
      <c r="A100" s="33"/>
      <c r="B100" s="44" t="s">
        <v>122</v>
      </c>
      <c r="C100" s="9" t="s">
        <v>121</v>
      </c>
      <c r="D100" s="92">
        <v>0</v>
      </c>
      <c r="E100" s="94">
        <v>60</v>
      </c>
      <c r="F100" s="92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f>SUM(J100:K100)</f>
        <v>0</v>
      </c>
    </row>
    <row r="101" spans="1:12" ht="12.75" customHeight="1">
      <c r="A101" s="33"/>
      <c r="B101" s="44"/>
      <c r="C101" s="9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1:12" ht="25.5">
      <c r="A102" s="33"/>
      <c r="B102" s="32">
        <v>84</v>
      </c>
      <c r="C102" s="9" t="s">
        <v>143</v>
      </c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1:12" ht="12.75">
      <c r="A103" s="33"/>
      <c r="B103" s="44" t="s">
        <v>123</v>
      </c>
      <c r="C103" s="9" t="s">
        <v>121</v>
      </c>
      <c r="D103" s="92">
        <v>0</v>
      </c>
      <c r="E103" s="94">
        <v>60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f>SUM(J103:K103)</f>
        <v>0</v>
      </c>
    </row>
    <row r="104" spans="1:12" ht="12.75">
      <c r="A104" s="33" t="s">
        <v>13</v>
      </c>
      <c r="B104" s="44">
        <v>60</v>
      </c>
      <c r="C104" s="9" t="s">
        <v>120</v>
      </c>
      <c r="D104" s="99">
        <f aca="true" t="shared" si="4" ref="D104:L104">SUM(D82:D103)</f>
        <v>0</v>
      </c>
      <c r="E104" s="93">
        <f t="shared" si="4"/>
        <v>2308</v>
      </c>
      <c r="F104" s="99">
        <f>SUM(F82:F103)</f>
        <v>0</v>
      </c>
      <c r="G104" s="93">
        <f>SUM(G82:G103)</f>
        <v>1792</v>
      </c>
      <c r="H104" s="99">
        <f t="shared" si="4"/>
        <v>0</v>
      </c>
      <c r="I104" s="93">
        <f t="shared" si="4"/>
        <v>1792</v>
      </c>
      <c r="J104" s="99">
        <f t="shared" si="4"/>
        <v>0</v>
      </c>
      <c r="K104" s="93">
        <f t="shared" si="4"/>
        <v>1941</v>
      </c>
      <c r="L104" s="93">
        <f t="shared" si="4"/>
        <v>1941</v>
      </c>
    </row>
    <row r="105" spans="1:12" ht="12.75" customHeight="1">
      <c r="A105" s="33"/>
      <c r="B105" s="15"/>
      <c r="C105" s="9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1:12" ht="13.5" customHeight="1">
      <c r="A106" s="33"/>
      <c r="B106" s="44">
        <v>61</v>
      </c>
      <c r="C106" s="9" t="s">
        <v>130</v>
      </c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1:12" ht="25.5">
      <c r="A107" s="33"/>
      <c r="B107" s="32">
        <v>77</v>
      </c>
      <c r="C107" s="9" t="s">
        <v>177</v>
      </c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1:12" ht="13.5" customHeight="1">
      <c r="A108" s="33"/>
      <c r="B108" s="44" t="s">
        <v>150</v>
      </c>
      <c r="C108" s="9" t="s">
        <v>131</v>
      </c>
      <c r="D108" s="92">
        <v>0</v>
      </c>
      <c r="E108" s="94">
        <v>563</v>
      </c>
      <c r="F108" s="92">
        <v>0</v>
      </c>
      <c r="G108" s="95">
        <v>655</v>
      </c>
      <c r="H108" s="92">
        <v>0</v>
      </c>
      <c r="I108" s="94">
        <v>655</v>
      </c>
      <c r="J108" s="92">
        <v>0</v>
      </c>
      <c r="K108" s="95">
        <v>715</v>
      </c>
      <c r="L108" s="94">
        <f>SUM(J108:K108)</f>
        <v>715</v>
      </c>
    </row>
    <row r="109" spans="1:12" ht="12.75" customHeight="1">
      <c r="A109" s="33"/>
      <c r="B109" s="44"/>
      <c r="C109" s="9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1:12" ht="25.5">
      <c r="A110" s="33"/>
      <c r="B110" s="32">
        <v>78</v>
      </c>
      <c r="C110" s="9" t="s">
        <v>140</v>
      </c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1:12" ht="13.5" customHeight="1">
      <c r="A111" s="40"/>
      <c r="B111" s="62" t="s">
        <v>151</v>
      </c>
      <c r="C111" s="63" t="s">
        <v>131</v>
      </c>
      <c r="D111" s="110">
        <v>0</v>
      </c>
      <c r="E111" s="116">
        <v>987</v>
      </c>
      <c r="F111" s="110">
        <v>0</v>
      </c>
      <c r="G111" s="113">
        <v>1140</v>
      </c>
      <c r="H111" s="110">
        <v>0</v>
      </c>
      <c r="I111" s="116">
        <v>1140</v>
      </c>
      <c r="J111" s="110">
        <v>0</v>
      </c>
      <c r="K111" s="113">
        <v>1245</v>
      </c>
      <c r="L111" s="116">
        <f>SUM(J111:K111)</f>
        <v>1245</v>
      </c>
    </row>
    <row r="112" spans="1:12" ht="3.75" customHeight="1">
      <c r="A112" s="33"/>
      <c r="B112" s="15"/>
      <c r="C112" s="9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1:12" ht="25.5">
      <c r="A113" s="33"/>
      <c r="B113" s="32">
        <v>79</v>
      </c>
      <c r="C113" s="9" t="s">
        <v>178</v>
      </c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1:12" ht="13.5" customHeight="1">
      <c r="A114" s="33"/>
      <c r="B114" s="44" t="s">
        <v>152</v>
      </c>
      <c r="C114" s="9" t="s">
        <v>131</v>
      </c>
      <c r="D114" s="92">
        <v>0</v>
      </c>
      <c r="E114" s="94">
        <v>89</v>
      </c>
      <c r="F114" s="92">
        <v>0</v>
      </c>
      <c r="G114" s="95">
        <v>105</v>
      </c>
      <c r="H114" s="92">
        <v>0</v>
      </c>
      <c r="I114" s="94">
        <v>105</v>
      </c>
      <c r="J114" s="92">
        <v>0</v>
      </c>
      <c r="K114" s="95">
        <v>115</v>
      </c>
      <c r="L114" s="94">
        <f>SUM(J114:K114)</f>
        <v>115</v>
      </c>
    </row>
    <row r="115" spans="1:12" ht="9" customHeight="1">
      <c r="A115" s="33"/>
      <c r="B115" s="44"/>
      <c r="C115" s="9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1:12" ht="25.5">
      <c r="A116" s="33"/>
      <c r="B116" s="32">
        <v>80</v>
      </c>
      <c r="C116" s="9" t="s">
        <v>141</v>
      </c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1:12" ht="13.5" customHeight="1">
      <c r="A117" s="33"/>
      <c r="B117" s="44" t="s">
        <v>153</v>
      </c>
      <c r="C117" s="9" t="s">
        <v>131</v>
      </c>
      <c r="D117" s="92">
        <v>0</v>
      </c>
      <c r="E117" s="94">
        <v>35</v>
      </c>
      <c r="F117" s="92">
        <v>0</v>
      </c>
      <c r="G117" s="95">
        <v>40</v>
      </c>
      <c r="H117" s="92">
        <v>0</v>
      </c>
      <c r="I117" s="94">
        <v>40</v>
      </c>
      <c r="J117" s="92">
        <v>0</v>
      </c>
      <c r="K117" s="95">
        <v>45</v>
      </c>
      <c r="L117" s="94">
        <f>SUM(J117:K117)</f>
        <v>45</v>
      </c>
    </row>
    <row r="118" spans="1:12" ht="9" customHeight="1">
      <c r="A118" s="33"/>
      <c r="B118" s="15"/>
      <c r="C118" s="9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1:12" ht="25.5">
      <c r="A119" s="33"/>
      <c r="B119" s="32">
        <v>81</v>
      </c>
      <c r="C119" s="9" t="s">
        <v>179</v>
      </c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1:12" ht="13.5" customHeight="1">
      <c r="A120" s="33"/>
      <c r="B120" s="44" t="s">
        <v>154</v>
      </c>
      <c r="C120" s="9" t="s">
        <v>131</v>
      </c>
      <c r="D120" s="92">
        <v>0</v>
      </c>
      <c r="E120" s="94">
        <v>63</v>
      </c>
      <c r="F120" s="92">
        <v>0</v>
      </c>
      <c r="G120" s="95">
        <v>72</v>
      </c>
      <c r="H120" s="92">
        <v>0</v>
      </c>
      <c r="I120" s="94">
        <v>72</v>
      </c>
      <c r="J120" s="92">
        <v>0</v>
      </c>
      <c r="K120" s="95">
        <v>78</v>
      </c>
      <c r="L120" s="94">
        <f>SUM(J120:K120)</f>
        <v>78</v>
      </c>
    </row>
    <row r="121" spans="1:12" ht="9" customHeight="1">
      <c r="A121" s="33"/>
      <c r="B121" s="44"/>
      <c r="C121" s="9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1:12" ht="25.5">
      <c r="A122" s="33"/>
      <c r="B122" s="32">
        <v>82</v>
      </c>
      <c r="C122" s="9" t="s">
        <v>142</v>
      </c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1:12" ht="13.5" customHeight="1">
      <c r="A123" s="33"/>
      <c r="B123" s="44" t="s">
        <v>155</v>
      </c>
      <c r="C123" s="9" t="s">
        <v>131</v>
      </c>
      <c r="D123" s="92">
        <v>0</v>
      </c>
      <c r="E123" s="94">
        <v>36</v>
      </c>
      <c r="F123" s="92">
        <v>0</v>
      </c>
      <c r="G123" s="95">
        <v>40</v>
      </c>
      <c r="H123" s="92">
        <v>0</v>
      </c>
      <c r="I123" s="94">
        <v>40</v>
      </c>
      <c r="J123" s="92">
        <v>0</v>
      </c>
      <c r="K123" s="95">
        <v>45</v>
      </c>
      <c r="L123" s="94">
        <f>SUM(J123:K123)</f>
        <v>45</v>
      </c>
    </row>
    <row r="124" spans="1:12" ht="9" customHeight="1">
      <c r="A124" s="33"/>
      <c r="B124" s="15"/>
      <c r="C124" s="9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1:12" ht="25.5">
      <c r="A125" s="33"/>
      <c r="B125" s="32">
        <v>83</v>
      </c>
      <c r="C125" s="9" t="s">
        <v>180</v>
      </c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1:12" ht="13.5" customHeight="1">
      <c r="A126" s="33"/>
      <c r="B126" s="44" t="s">
        <v>132</v>
      </c>
      <c r="C126" s="9" t="s">
        <v>131</v>
      </c>
      <c r="D126" s="92">
        <v>0</v>
      </c>
      <c r="E126" s="92">
        <v>0</v>
      </c>
      <c r="F126" s="92">
        <v>0</v>
      </c>
      <c r="G126" s="95">
        <v>140</v>
      </c>
      <c r="H126" s="92">
        <v>0</v>
      </c>
      <c r="I126" s="94">
        <v>140</v>
      </c>
      <c r="J126" s="92">
        <v>0</v>
      </c>
      <c r="K126" s="95">
        <v>153</v>
      </c>
      <c r="L126" s="94">
        <f>SUM(J126:K126)</f>
        <v>153</v>
      </c>
    </row>
    <row r="127" spans="1:12" ht="9" customHeight="1">
      <c r="A127" s="33"/>
      <c r="B127" s="44"/>
      <c r="C127" s="9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1:12" ht="25.5">
      <c r="A128" s="33"/>
      <c r="B128" s="32">
        <v>84</v>
      </c>
      <c r="C128" s="9" t="s">
        <v>143</v>
      </c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1:12" ht="13.5" customHeight="1">
      <c r="A129" s="33"/>
      <c r="B129" s="44" t="s">
        <v>133</v>
      </c>
      <c r="C129" s="9" t="s">
        <v>131</v>
      </c>
      <c r="D129" s="92">
        <v>0</v>
      </c>
      <c r="E129" s="92">
        <v>0</v>
      </c>
      <c r="F129" s="92">
        <v>0</v>
      </c>
      <c r="G129" s="95">
        <v>40</v>
      </c>
      <c r="H129" s="92">
        <v>0</v>
      </c>
      <c r="I129" s="94">
        <v>40</v>
      </c>
      <c r="J129" s="92">
        <v>0</v>
      </c>
      <c r="K129" s="95">
        <v>44</v>
      </c>
      <c r="L129" s="94">
        <f>SUM(J129:K129)</f>
        <v>44</v>
      </c>
    </row>
    <row r="130" spans="1:12" ht="13.5" customHeight="1">
      <c r="A130" s="33" t="s">
        <v>13</v>
      </c>
      <c r="B130" s="44">
        <v>61</v>
      </c>
      <c r="C130" s="9" t="s">
        <v>130</v>
      </c>
      <c r="D130" s="99">
        <f aca="true" t="shared" si="5" ref="D130:L130">SUM(D108:D129)</f>
        <v>0</v>
      </c>
      <c r="E130" s="93">
        <f t="shared" si="5"/>
        <v>1773</v>
      </c>
      <c r="F130" s="99">
        <f>SUM(F108:F129)</f>
        <v>0</v>
      </c>
      <c r="G130" s="93">
        <f>SUM(G108:G129)</f>
        <v>2232</v>
      </c>
      <c r="H130" s="99">
        <f t="shared" si="5"/>
        <v>0</v>
      </c>
      <c r="I130" s="93">
        <f t="shared" si="5"/>
        <v>2232</v>
      </c>
      <c r="J130" s="99">
        <f t="shared" si="5"/>
        <v>0</v>
      </c>
      <c r="K130" s="93">
        <f t="shared" si="5"/>
        <v>2440</v>
      </c>
      <c r="L130" s="93">
        <f t="shared" si="5"/>
        <v>2440</v>
      </c>
    </row>
    <row r="131" spans="1:12" ht="13.5" customHeight="1">
      <c r="A131" s="33" t="s">
        <v>13</v>
      </c>
      <c r="B131" s="31" t="s">
        <v>164</v>
      </c>
      <c r="C131" s="8" t="s">
        <v>17</v>
      </c>
      <c r="D131" s="99">
        <f aca="true" t="shared" si="6" ref="D131:L131">D130+D104</f>
        <v>0</v>
      </c>
      <c r="E131" s="93">
        <f t="shared" si="6"/>
        <v>4081</v>
      </c>
      <c r="F131" s="99">
        <f>F130+F104</f>
        <v>0</v>
      </c>
      <c r="G131" s="93">
        <f>G130+G104</f>
        <v>4024</v>
      </c>
      <c r="H131" s="99">
        <f t="shared" si="6"/>
        <v>0</v>
      </c>
      <c r="I131" s="93">
        <f t="shared" si="6"/>
        <v>4024</v>
      </c>
      <c r="J131" s="99">
        <f t="shared" si="6"/>
        <v>0</v>
      </c>
      <c r="K131" s="93">
        <f t="shared" si="6"/>
        <v>4381</v>
      </c>
      <c r="L131" s="93">
        <f t="shared" si="6"/>
        <v>4381</v>
      </c>
    </row>
    <row r="132" spans="1:12" ht="13.5" customHeight="1">
      <c r="A132" s="33" t="s">
        <v>13</v>
      </c>
      <c r="B132" s="42">
        <v>5</v>
      </c>
      <c r="C132" s="9" t="s">
        <v>281</v>
      </c>
      <c r="D132" s="99">
        <f aca="true" t="shared" si="7" ref="D132:L133">D131</f>
        <v>0</v>
      </c>
      <c r="E132" s="93">
        <f t="shared" si="7"/>
        <v>4081</v>
      </c>
      <c r="F132" s="99">
        <f>F131</f>
        <v>0</v>
      </c>
      <c r="G132" s="93">
        <f>G131</f>
        <v>4024</v>
      </c>
      <c r="H132" s="99">
        <f t="shared" si="7"/>
        <v>0</v>
      </c>
      <c r="I132" s="93">
        <f t="shared" si="7"/>
        <v>4024</v>
      </c>
      <c r="J132" s="99">
        <f t="shared" si="7"/>
        <v>0</v>
      </c>
      <c r="K132" s="93">
        <f t="shared" si="7"/>
        <v>4381</v>
      </c>
      <c r="L132" s="93">
        <f t="shared" si="7"/>
        <v>4381</v>
      </c>
    </row>
    <row r="133" spans="1:12" ht="13.5" customHeight="1">
      <c r="A133" s="33" t="s">
        <v>13</v>
      </c>
      <c r="B133" s="15">
        <v>2216</v>
      </c>
      <c r="C133" s="8" t="s">
        <v>1</v>
      </c>
      <c r="D133" s="99">
        <f t="shared" si="7"/>
        <v>0</v>
      </c>
      <c r="E133" s="93">
        <f t="shared" si="7"/>
        <v>4081</v>
      </c>
      <c r="F133" s="99">
        <f>F132</f>
        <v>0</v>
      </c>
      <c r="G133" s="93">
        <f>G132</f>
        <v>4024</v>
      </c>
      <c r="H133" s="99">
        <f t="shared" si="7"/>
        <v>0</v>
      </c>
      <c r="I133" s="93">
        <f t="shared" si="7"/>
        <v>4024</v>
      </c>
      <c r="J133" s="99">
        <f t="shared" si="7"/>
        <v>0</v>
      </c>
      <c r="K133" s="93">
        <f t="shared" si="7"/>
        <v>4381</v>
      </c>
      <c r="L133" s="93">
        <f t="shared" si="7"/>
        <v>4381</v>
      </c>
    </row>
    <row r="134" spans="1:12" ht="9" customHeight="1">
      <c r="A134" s="33"/>
      <c r="B134" s="15"/>
      <c r="C134" s="8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2" ht="12.75">
      <c r="A135" s="33" t="s">
        <v>15</v>
      </c>
      <c r="B135" s="24">
        <v>2801</v>
      </c>
      <c r="C135" s="23" t="s">
        <v>3</v>
      </c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1:12" ht="12.75">
      <c r="A136" s="33"/>
      <c r="B136" s="44">
        <v>1</v>
      </c>
      <c r="C136" s="18" t="s">
        <v>22</v>
      </c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1:12" ht="12.75">
      <c r="A137" s="33"/>
      <c r="B137" s="43">
        <v>1.052</v>
      </c>
      <c r="C137" s="23" t="s">
        <v>23</v>
      </c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1:12" ht="12.75">
      <c r="A138" s="33"/>
      <c r="B138" s="20">
        <v>45</v>
      </c>
      <c r="C138" s="9" t="s">
        <v>18</v>
      </c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2" ht="12.75">
      <c r="A139" s="33"/>
      <c r="B139" s="22" t="s">
        <v>24</v>
      </c>
      <c r="C139" s="18" t="s">
        <v>23</v>
      </c>
      <c r="D139" s="92">
        <v>0</v>
      </c>
      <c r="E139" s="92">
        <v>0</v>
      </c>
      <c r="F139" s="92">
        <v>0</v>
      </c>
      <c r="G139" s="94">
        <v>1</v>
      </c>
      <c r="H139" s="92">
        <v>0</v>
      </c>
      <c r="I139" s="87">
        <v>1</v>
      </c>
      <c r="J139" s="92">
        <v>0</v>
      </c>
      <c r="K139" s="94">
        <v>1</v>
      </c>
      <c r="L139" s="94">
        <f>SUM(J139:K139)</f>
        <v>1</v>
      </c>
    </row>
    <row r="140" spans="1:12" ht="12.75">
      <c r="A140" s="40" t="s">
        <v>13</v>
      </c>
      <c r="B140" s="91">
        <v>1.052</v>
      </c>
      <c r="C140" s="65" t="s">
        <v>23</v>
      </c>
      <c r="D140" s="99">
        <f aca="true" t="shared" si="8" ref="D140:L140">D139</f>
        <v>0</v>
      </c>
      <c r="E140" s="99">
        <f t="shared" si="8"/>
        <v>0</v>
      </c>
      <c r="F140" s="99">
        <f>F139</f>
        <v>0</v>
      </c>
      <c r="G140" s="93">
        <f>G139</f>
        <v>1</v>
      </c>
      <c r="H140" s="99">
        <f t="shared" si="8"/>
        <v>0</v>
      </c>
      <c r="I140" s="98">
        <f t="shared" si="8"/>
        <v>1</v>
      </c>
      <c r="J140" s="99">
        <f t="shared" si="8"/>
        <v>0</v>
      </c>
      <c r="K140" s="93">
        <f t="shared" si="8"/>
        <v>1</v>
      </c>
      <c r="L140" s="93">
        <f t="shared" si="8"/>
        <v>1</v>
      </c>
    </row>
    <row r="141" spans="1:12" ht="0.75" customHeight="1">
      <c r="A141" s="33"/>
      <c r="B141" s="22"/>
      <c r="C141" s="18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1:12" ht="12.75">
      <c r="A142" s="33"/>
      <c r="B142" s="43">
        <v>1.101</v>
      </c>
      <c r="C142" s="23" t="s">
        <v>25</v>
      </c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2" ht="12.75">
      <c r="A143" s="33"/>
      <c r="B143" s="20">
        <v>45</v>
      </c>
      <c r="C143" s="9" t="s">
        <v>18</v>
      </c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2" ht="12.75">
      <c r="A144" s="33"/>
      <c r="B144" s="22" t="s">
        <v>26</v>
      </c>
      <c r="C144" s="12" t="s">
        <v>27</v>
      </c>
      <c r="D144" s="110">
        <v>0</v>
      </c>
      <c r="E144" s="116">
        <v>9999</v>
      </c>
      <c r="F144" s="110">
        <v>0</v>
      </c>
      <c r="G144" s="116">
        <v>250000</v>
      </c>
      <c r="H144" s="110">
        <v>0</v>
      </c>
      <c r="I144" s="88">
        <v>250000</v>
      </c>
      <c r="J144" s="110">
        <v>0</v>
      </c>
      <c r="K144" s="116">
        <f>400000-100000-4000</f>
        <v>296000</v>
      </c>
      <c r="L144" s="116">
        <f>SUM(J144:K144)</f>
        <v>296000</v>
      </c>
    </row>
    <row r="145" spans="1:12" ht="12.75">
      <c r="A145" s="33" t="s">
        <v>13</v>
      </c>
      <c r="B145" s="43">
        <v>1.101</v>
      </c>
      <c r="C145" s="23" t="s">
        <v>25</v>
      </c>
      <c r="D145" s="99">
        <f aca="true" t="shared" si="9" ref="D145:L145">D144</f>
        <v>0</v>
      </c>
      <c r="E145" s="93">
        <f t="shared" si="9"/>
        <v>9999</v>
      </c>
      <c r="F145" s="99">
        <f>F144</f>
        <v>0</v>
      </c>
      <c r="G145" s="93">
        <f>G144</f>
        <v>250000</v>
      </c>
      <c r="H145" s="99">
        <f t="shared" si="9"/>
        <v>0</v>
      </c>
      <c r="I145" s="98">
        <f t="shared" si="9"/>
        <v>250000</v>
      </c>
      <c r="J145" s="99">
        <f>J144</f>
        <v>0</v>
      </c>
      <c r="K145" s="98">
        <f>K144</f>
        <v>296000</v>
      </c>
      <c r="L145" s="93">
        <f t="shared" si="9"/>
        <v>296000</v>
      </c>
    </row>
    <row r="146" spans="1:12" ht="9" customHeight="1">
      <c r="A146" s="33"/>
      <c r="B146" s="44"/>
      <c r="C146" s="18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 ht="12.75">
      <c r="A147" s="33"/>
      <c r="B147" s="43">
        <v>1.8</v>
      </c>
      <c r="C147" s="23" t="s">
        <v>28</v>
      </c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1:12" ht="25.5">
      <c r="A148" s="33"/>
      <c r="B148" s="45">
        <v>60</v>
      </c>
      <c r="C148" s="18" t="s">
        <v>29</v>
      </c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2" ht="12.75">
      <c r="A149" s="33"/>
      <c r="B149" s="20" t="s">
        <v>30</v>
      </c>
      <c r="C149" s="18" t="s">
        <v>31</v>
      </c>
      <c r="D149" s="92">
        <v>0</v>
      </c>
      <c r="E149" s="94">
        <v>3453</v>
      </c>
      <c r="F149" s="92">
        <v>0</v>
      </c>
      <c r="G149" s="96">
        <v>2600</v>
      </c>
      <c r="H149" s="92">
        <v>0</v>
      </c>
      <c r="I149" s="96">
        <v>2600</v>
      </c>
      <c r="J149" s="92">
        <v>0</v>
      </c>
      <c r="K149" s="96">
        <v>2669</v>
      </c>
      <c r="L149" s="94">
        <f>SUM(J149:K149)</f>
        <v>2669</v>
      </c>
    </row>
    <row r="150" spans="1:12" ht="9" customHeight="1">
      <c r="A150" s="33"/>
      <c r="B150" s="20"/>
      <c r="C150" s="18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1:12" ht="12.75">
      <c r="A151" s="33"/>
      <c r="B151" s="45">
        <v>61</v>
      </c>
      <c r="C151" s="18" t="s">
        <v>32</v>
      </c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2" ht="12.75">
      <c r="A152" s="33"/>
      <c r="B152" s="20" t="s">
        <v>33</v>
      </c>
      <c r="C152" s="18" t="s">
        <v>31</v>
      </c>
      <c r="D152" s="92">
        <v>0</v>
      </c>
      <c r="E152" s="94">
        <v>524</v>
      </c>
      <c r="F152" s="92">
        <v>0</v>
      </c>
      <c r="G152" s="96">
        <v>612</v>
      </c>
      <c r="H152" s="92">
        <v>0</v>
      </c>
      <c r="I152" s="96">
        <v>612</v>
      </c>
      <c r="J152" s="92">
        <v>0</v>
      </c>
      <c r="K152" s="96">
        <v>639</v>
      </c>
      <c r="L152" s="94">
        <f>SUM(J152:K152)</f>
        <v>639</v>
      </c>
    </row>
    <row r="153" spans="1:12" ht="9" customHeight="1">
      <c r="A153" s="33"/>
      <c r="B153" s="20"/>
      <c r="C153" s="18"/>
      <c r="D153" s="87"/>
      <c r="E153" s="94"/>
      <c r="F153" s="87"/>
      <c r="G153" s="96"/>
      <c r="H153" s="87"/>
      <c r="I153" s="96"/>
      <c r="J153" s="87"/>
      <c r="K153" s="96"/>
      <c r="L153" s="94"/>
    </row>
    <row r="154" spans="1:12" ht="12.75">
      <c r="A154" s="33"/>
      <c r="B154" s="45">
        <v>62</v>
      </c>
      <c r="C154" s="18" t="s">
        <v>34</v>
      </c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1:12" ht="12.75">
      <c r="A155" s="33"/>
      <c r="B155" s="20" t="s">
        <v>35</v>
      </c>
      <c r="C155" s="18" t="s">
        <v>31</v>
      </c>
      <c r="D155" s="111">
        <v>0</v>
      </c>
      <c r="E155" s="117">
        <v>2479</v>
      </c>
      <c r="F155" s="111">
        <v>0</v>
      </c>
      <c r="G155" s="96">
        <v>3035</v>
      </c>
      <c r="H155" s="111">
        <v>0</v>
      </c>
      <c r="I155" s="95">
        <v>3035</v>
      </c>
      <c r="J155" s="111">
        <v>0</v>
      </c>
      <c r="K155" s="96">
        <v>3171</v>
      </c>
      <c r="L155" s="117">
        <f>SUM(J155:K155)</f>
        <v>3171</v>
      </c>
    </row>
    <row r="156" spans="1:12" ht="9" customHeight="1">
      <c r="A156" s="33"/>
      <c r="B156" s="45"/>
      <c r="C156" s="18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1:12" ht="12.75">
      <c r="A157" s="33"/>
      <c r="B157" s="45">
        <v>63</v>
      </c>
      <c r="C157" s="18" t="s">
        <v>36</v>
      </c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1:12" ht="12.75">
      <c r="A158" s="33"/>
      <c r="B158" s="20" t="s">
        <v>37</v>
      </c>
      <c r="C158" s="18" t="s">
        <v>31</v>
      </c>
      <c r="D158" s="92">
        <v>0</v>
      </c>
      <c r="E158" s="94">
        <v>18009</v>
      </c>
      <c r="F158" s="92">
        <v>0</v>
      </c>
      <c r="G158" s="96">
        <v>18336</v>
      </c>
      <c r="H158" s="92">
        <v>0</v>
      </c>
      <c r="I158" s="96">
        <v>18336</v>
      </c>
      <c r="J158" s="92">
        <v>0</v>
      </c>
      <c r="K158" s="96">
        <v>18647</v>
      </c>
      <c r="L158" s="94">
        <f>SUM(J158:K158)</f>
        <v>18647</v>
      </c>
    </row>
    <row r="159" spans="1:12" ht="9" customHeight="1">
      <c r="A159" s="33"/>
      <c r="B159" s="22"/>
      <c r="C159" s="12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1:12" ht="12.75">
      <c r="A160" s="33"/>
      <c r="B160" s="45">
        <v>64</v>
      </c>
      <c r="C160" s="18" t="s">
        <v>38</v>
      </c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1:12" ht="12.75">
      <c r="A161" s="33"/>
      <c r="B161" s="20" t="s">
        <v>39</v>
      </c>
      <c r="C161" s="18" t="s">
        <v>31</v>
      </c>
      <c r="D161" s="111">
        <v>0</v>
      </c>
      <c r="E161" s="117">
        <v>2612</v>
      </c>
      <c r="F161" s="111">
        <v>0</v>
      </c>
      <c r="G161" s="96">
        <v>3714</v>
      </c>
      <c r="H161" s="111">
        <v>0</v>
      </c>
      <c r="I161" s="95">
        <v>3714</v>
      </c>
      <c r="J161" s="111">
        <v>0</v>
      </c>
      <c r="K161" s="96">
        <v>1847</v>
      </c>
      <c r="L161" s="117">
        <f>SUM(J161:K161)</f>
        <v>1847</v>
      </c>
    </row>
    <row r="162" spans="1:12" ht="9" customHeight="1">
      <c r="A162" s="33"/>
      <c r="B162" s="45"/>
      <c r="C162" s="18"/>
      <c r="D162" s="94"/>
      <c r="E162" s="94"/>
      <c r="F162" s="94"/>
      <c r="G162" s="95"/>
      <c r="H162" s="94"/>
      <c r="I162" s="95"/>
      <c r="J162" s="94"/>
      <c r="K162" s="95"/>
      <c r="L162" s="94"/>
    </row>
    <row r="163" spans="1:12" ht="12.75">
      <c r="A163" s="33"/>
      <c r="B163" s="45">
        <v>65</v>
      </c>
      <c r="C163" s="18" t="s">
        <v>40</v>
      </c>
      <c r="D163" s="117"/>
      <c r="E163" s="117"/>
      <c r="F163" s="117"/>
      <c r="G163" s="95"/>
      <c r="H163" s="117"/>
      <c r="I163" s="95"/>
      <c r="J163" s="117"/>
      <c r="K163" s="95"/>
      <c r="L163" s="117"/>
    </row>
    <row r="164" spans="1:12" ht="12.75">
      <c r="A164" s="33"/>
      <c r="B164" s="20" t="s">
        <v>41</v>
      </c>
      <c r="C164" s="18" t="s">
        <v>31</v>
      </c>
      <c r="D164" s="92">
        <v>0</v>
      </c>
      <c r="E164" s="94">
        <v>542</v>
      </c>
      <c r="F164" s="92">
        <v>0</v>
      </c>
      <c r="G164" s="96">
        <v>905</v>
      </c>
      <c r="H164" s="92">
        <v>0</v>
      </c>
      <c r="I164" s="95">
        <v>905</v>
      </c>
      <c r="J164" s="92">
        <v>0</v>
      </c>
      <c r="K164" s="96">
        <v>436</v>
      </c>
      <c r="L164" s="94">
        <f>SUM(J164:K164)</f>
        <v>436</v>
      </c>
    </row>
    <row r="165" spans="1:12" ht="9" customHeight="1">
      <c r="A165" s="33"/>
      <c r="B165" s="20"/>
      <c r="C165" s="18"/>
      <c r="D165" s="94"/>
      <c r="E165" s="94"/>
      <c r="F165" s="94"/>
      <c r="G165" s="96"/>
      <c r="H165" s="94"/>
      <c r="I165" s="96"/>
      <c r="J165" s="94"/>
      <c r="K165" s="96"/>
      <c r="L165" s="94"/>
    </row>
    <row r="166" spans="1:12" ht="12.75">
      <c r="A166" s="33"/>
      <c r="B166" s="45">
        <v>66</v>
      </c>
      <c r="C166" s="18" t="s">
        <v>42</v>
      </c>
      <c r="D166" s="94"/>
      <c r="E166" s="94"/>
      <c r="F166" s="94"/>
      <c r="G166" s="96"/>
      <c r="H166" s="94"/>
      <c r="I166" s="96"/>
      <c r="J166" s="94"/>
      <c r="K166" s="96"/>
      <c r="L166" s="94"/>
    </row>
    <row r="167" spans="1:12" ht="12.75">
      <c r="A167" s="33"/>
      <c r="B167" s="20" t="s">
        <v>43</v>
      </c>
      <c r="C167" s="18" t="s">
        <v>31</v>
      </c>
      <c r="D167" s="92">
        <v>0</v>
      </c>
      <c r="E167" s="94">
        <v>1280</v>
      </c>
      <c r="F167" s="92">
        <v>0</v>
      </c>
      <c r="G167" s="96">
        <v>1901</v>
      </c>
      <c r="H167" s="92">
        <v>0</v>
      </c>
      <c r="I167" s="96">
        <v>1901</v>
      </c>
      <c r="J167" s="92">
        <v>0</v>
      </c>
      <c r="K167" s="96">
        <v>1574</v>
      </c>
      <c r="L167" s="94">
        <f>SUM(J167:K167)</f>
        <v>1574</v>
      </c>
    </row>
    <row r="168" spans="1:12" ht="9" customHeight="1">
      <c r="A168" s="33"/>
      <c r="B168" s="20"/>
      <c r="C168" s="18"/>
      <c r="D168" s="94"/>
      <c r="E168" s="94"/>
      <c r="F168" s="94"/>
      <c r="G168" s="96"/>
      <c r="H168" s="94"/>
      <c r="I168" s="96"/>
      <c r="J168" s="94"/>
      <c r="K168" s="96"/>
      <c r="L168" s="94"/>
    </row>
    <row r="169" spans="1:12" ht="12.75">
      <c r="A169" s="33"/>
      <c r="B169" s="20">
        <v>67</v>
      </c>
      <c r="C169" s="18" t="s">
        <v>44</v>
      </c>
      <c r="D169" s="94"/>
      <c r="E169" s="94"/>
      <c r="F169" s="94"/>
      <c r="G169" s="95"/>
      <c r="H169" s="94"/>
      <c r="I169" s="95"/>
      <c r="J169" s="94"/>
      <c r="K169" s="95"/>
      <c r="L169" s="94"/>
    </row>
    <row r="170" spans="1:12" ht="12.75">
      <c r="A170" s="33"/>
      <c r="B170" s="20" t="s">
        <v>45</v>
      </c>
      <c r="C170" s="18" t="s">
        <v>31</v>
      </c>
      <c r="D170" s="111">
        <v>0</v>
      </c>
      <c r="E170" s="117">
        <v>1032</v>
      </c>
      <c r="F170" s="111">
        <v>0</v>
      </c>
      <c r="G170" s="96">
        <v>1515</v>
      </c>
      <c r="H170" s="111">
        <v>0</v>
      </c>
      <c r="I170" s="95">
        <v>1515</v>
      </c>
      <c r="J170" s="111">
        <v>0</v>
      </c>
      <c r="K170" s="96">
        <v>1649</v>
      </c>
      <c r="L170" s="117">
        <f>SUM(J170:K170)</f>
        <v>1649</v>
      </c>
    </row>
    <row r="171" spans="1:12" ht="9" customHeight="1">
      <c r="A171" s="33"/>
      <c r="B171" s="20"/>
      <c r="C171" s="18"/>
      <c r="D171" s="117"/>
      <c r="E171" s="117"/>
      <c r="F171" s="117"/>
      <c r="G171" s="95"/>
      <c r="H171" s="117"/>
      <c r="I171" s="95"/>
      <c r="J171" s="117"/>
      <c r="K171" s="95"/>
      <c r="L171" s="117"/>
    </row>
    <row r="172" spans="1:12" ht="12.75">
      <c r="A172" s="33"/>
      <c r="B172" s="20">
        <v>68</v>
      </c>
      <c r="C172" s="18" t="s">
        <v>46</v>
      </c>
      <c r="D172" s="117"/>
      <c r="E172" s="117"/>
      <c r="F172" s="117"/>
      <c r="G172" s="95"/>
      <c r="H172" s="117"/>
      <c r="I172" s="95"/>
      <c r="J172" s="117"/>
      <c r="K172" s="95"/>
      <c r="L172" s="117"/>
    </row>
    <row r="173" spans="1:12" ht="12.75">
      <c r="A173" s="33"/>
      <c r="B173" s="20" t="s">
        <v>47</v>
      </c>
      <c r="C173" s="18" t="s">
        <v>31</v>
      </c>
      <c r="D173" s="92">
        <v>0</v>
      </c>
      <c r="E173" s="94">
        <v>5000</v>
      </c>
      <c r="F173" s="92">
        <v>0</v>
      </c>
      <c r="G173" s="96">
        <v>6314</v>
      </c>
      <c r="H173" s="92">
        <v>0</v>
      </c>
      <c r="I173" s="96">
        <v>6314</v>
      </c>
      <c r="J173" s="92">
        <v>0</v>
      </c>
      <c r="K173" s="96">
        <v>6392</v>
      </c>
      <c r="L173" s="94">
        <f>SUM(J173:K173)</f>
        <v>6392</v>
      </c>
    </row>
    <row r="174" spans="1:12" ht="9" customHeight="1">
      <c r="A174" s="33"/>
      <c r="B174" s="20"/>
      <c r="C174" s="18"/>
      <c r="D174" s="94"/>
      <c r="E174" s="94"/>
      <c r="F174" s="94"/>
      <c r="G174" s="96"/>
      <c r="H174" s="94"/>
      <c r="I174" s="96"/>
      <c r="J174" s="94"/>
      <c r="K174" s="96"/>
      <c r="L174" s="94"/>
    </row>
    <row r="175" spans="1:12" ht="12.75">
      <c r="A175" s="33"/>
      <c r="B175" s="20">
        <v>69</v>
      </c>
      <c r="C175" s="18" t="s">
        <v>48</v>
      </c>
      <c r="D175" s="94"/>
      <c r="E175" s="94"/>
      <c r="F175" s="94"/>
      <c r="G175" s="96"/>
      <c r="H175" s="94"/>
      <c r="I175" s="96"/>
      <c r="J175" s="94"/>
      <c r="K175" s="96"/>
      <c r="L175" s="94"/>
    </row>
    <row r="176" spans="1:12" ht="12.75">
      <c r="A176" s="40"/>
      <c r="B176" s="21" t="s">
        <v>49</v>
      </c>
      <c r="C176" s="64" t="s">
        <v>31</v>
      </c>
      <c r="D176" s="110">
        <v>0</v>
      </c>
      <c r="E176" s="116">
        <v>3155</v>
      </c>
      <c r="F176" s="110">
        <v>0</v>
      </c>
      <c r="G176" s="113">
        <v>4911</v>
      </c>
      <c r="H176" s="110">
        <v>0</v>
      </c>
      <c r="I176" s="113">
        <v>4911</v>
      </c>
      <c r="J176" s="110">
        <v>0</v>
      </c>
      <c r="K176" s="113">
        <v>5206</v>
      </c>
      <c r="L176" s="116">
        <f>SUM(J176:K176)</f>
        <v>5206</v>
      </c>
    </row>
    <row r="177" spans="1:12" ht="2.25" customHeight="1">
      <c r="A177" s="33"/>
      <c r="B177" s="20"/>
      <c r="C177" s="18"/>
      <c r="D177" s="117"/>
      <c r="E177" s="117"/>
      <c r="F177" s="117"/>
      <c r="G177" s="95"/>
      <c r="H177" s="117"/>
      <c r="I177" s="95"/>
      <c r="J177" s="117"/>
      <c r="K177" s="95"/>
      <c r="L177" s="117"/>
    </row>
    <row r="178" spans="1:12" ht="12.75">
      <c r="A178" s="33"/>
      <c r="B178" s="20">
        <v>70</v>
      </c>
      <c r="C178" s="18" t="s">
        <v>50</v>
      </c>
      <c r="D178" s="117"/>
      <c r="E178" s="117"/>
      <c r="F178" s="117"/>
      <c r="G178" s="95"/>
      <c r="H178" s="117"/>
      <c r="I178" s="95"/>
      <c r="J178" s="117"/>
      <c r="K178" s="95"/>
      <c r="L178" s="117"/>
    </row>
    <row r="179" spans="1:12" ht="12.75">
      <c r="A179" s="33"/>
      <c r="B179" s="20" t="s">
        <v>51</v>
      </c>
      <c r="C179" s="18" t="s">
        <v>31</v>
      </c>
      <c r="D179" s="111">
        <v>0</v>
      </c>
      <c r="E179" s="117">
        <v>4142</v>
      </c>
      <c r="F179" s="111">
        <v>0</v>
      </c>
      <c r="G179" s="96">
        <v>4941</v>
      </c>
      <c r="H179" s="111">
        <v>0</v>
      </c>
      <c r="I179" s="95">
        <v>4941</v>
      </c>
      <c r="J179" s="111">
        <v>0</v>
      </c>
      <c r="K179" s="96">
        <v>5095</v>
      </c>
      <c r="L179" s="117">
        <f>SUM(J179:K179)</f>
        <v>5095</v>
      </c>
    </row>
    <row r="180" spans="1:12" ht="12.75">
      <c r="A180" s="33"/>
      <c r="B180" s="20"/>
      <c r="C180" s="18"/>
      <c r="D180" s="117"/>
      <c r="E180" s="117"/>
      <c r="F180" s="117"/>
      <c r="G180" s="96"/>
      <c r="H180" s="117"/>
      <c r="I180" s="95"/>
      <c r="J180" s="117"/>
      <c r="K180" s="96"/>
      <c r="L180" s="117"/>
    </row>
    <row r="181" spans="1:12" ht="12.75">
      <c r="A181" s="33"/>
      <c r="B181" s="20">
        <v>71</v>
      </c>
      <c r="C181" s="18" t="s">
        <v>201</v>
      </c>
      <c r="D181" s="117"/>
      <c r="E181" s="117"/>
      <c r="F181" s="117"/>
      <c r="G181" s="96"/>
      <c r="H181" s="117"/>
      <c r="I181" s="95"/>
      <c r="J181" s="117"/>
      <c r="K181" s="96"/>
      <c r="L181" s="117"/>
    </row>
    <row r="182" spans="1:12" ht="12.75">
      <c r="A182" s="33"/>
      <c r="B182" s="20" t="s">
        <v>104</v>
      </c>
      <c r="C182" s="18" t="s">
        <v>31</v>
      </c>
      <c r="D182" s="111">
        <v>0</v>
      </c>
      <c r="E182" s="89">
        <v>300</v>
      </c>
      <c r="F182" s="111">
        <v>0</v>
      </c>
      <c r="G182" s="96">
        <v>2017</v>
      </c>
      <c r="H182" s="111">
        <v>0</v>
      </c>
      <c r="I182" s="124">
        <v>2017</v>
      </c>
      <c r="J182" s="111">
        <v>0</v>
      </c>
      <c r="K182" s="96">
        <v>2085</v>
      </c>
      <c r="L182" s="117">
        <f>SUM(J182:K182)</f>
        <v>2085</v>
      </c>
    </row>
    <row r="183" spans="1:12" ht="12.75">
      <c r="A183" s="33" t="s">
        <v>13</v>
      </c>
      <c r="B183" s="43">
        <v>1.8</v>
      </c>
      <c r="C183" s="23" t="s">
        <v>28</v>
      </c>
      <c r="D183" s="99">
        <f aca="true" t="shared" si="10" ref="D183:L183">D179+D176+D173+D170+D167+D164+D161+D158+D155+D152+D149+D182</f>
        <v>0</v>
      </c>
      <c r="E183" s="98">
        <f t="shared" si="10"/>
        <v>42528</v>
      </c>
      <c r="F183" s="99">
        <f>F179+F176+F173+F170+F167+F164+F161+F158+F155+F152+F149+F182</f>
        <v>0</v>
      </c>
      <c r="G183" s="98">
        <f>G179+G176+G173+G170+G167+G164+G161+G158+G155+G152+G149+G182</f>
        <v>50801</v>
      </c>
      <c r="H183" s="99">
        <f t="shared" si="10"/>
        <v>0</v>
      </c>
      <c r="I183" s="98">
        <f t="shared" si="10"/>
        <v>50801</v>
      </c>
      <c r="J183" s="99">
        <f t="shared" si="10"/>
        <v>0</v>
      </c>
      <c r="K183" s="98">
        <f t="shared" si="10"/>
        <v>49410</v>
      </c>
      <c r="L183" s="98">
        <f t="shared" si="10"/>
        <v>49410</v>
      </c>
    </row>
    <row r="184" spans="1:12" ht="12.75">
      <c r="A184" s="33" t="s">
        <v>13</v>
      </c>
      <c r="B184" s="44">
        <v>1</v>
      </c>
      <c r="C184" s="18" t="s">
        <v>22</v>
      </c>
      <c r="D184" s="99">
        <f aca="true" t="shared" si="11" ref="D184:L184">D183+D145+D140</f>
        <v>0</v>
      </c>
      <c r="E184" s="93">
        <f t="shared" si="11"/>
        <v>52527</v>
      </c>
      <c r="F184" s="99">
        <f>F183+F145+F140</f>
        <v>0</v>
      </c>
      <c r="G184" s="93">
        <f>G183+G145+G140</f>
        <v>300802</v>
      </c>
      <c r="H184" s="99">
        <f t="shared" si="11"/>
        <v>0</v>
      </c>
      <c r="I184" s="93">
        <f t="shared" si="11"/>
        <v>300802</v>
      </c>
      <c r="J184" s="99">
        <f t="shared" si="11"/>
        <v>0</v>
      </c>
      <c r="K184" s="93">
        <f t="shared" si="11"/>
        <v>345411</v>
      </c>
      <c r="L184" s="93">
        <f t="shared" si="11"/>
        <v>345411</v>
      </c>
    </row>
    <row r="185" spans="1:12" ht="12.75">
      <c r="A185" s="33"/>
      <c r="B185" s="44"/>
      <c r="C185" s="18"/>
      <c r="D185" s="94"/>
      <c r="E185" s="94"/>
      <c r="F185" s="94"/>
      <c r="G185" s="95"/>
      <c r="H185" s="94"/>
      <c r="I185" s="95"/>
      <c r="J185" s="94"/>
      <c r="K185" s="95"/>
      <c r="L185" s="94"/>
    </row>
    <row r="186" spans="1:12" ht="12.75">
      <c r="A186" s="33"/>
      <c r="B186" s="44">
        <v>4</v>
      </c>
      <c r="C186" s="18" t="s">
        <v>52</v>
      </c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1:12" ht="12.75">
      <c r="A187" s="33"/>
      <c r="B187" s="43">
        <v>4.8</v>
      </c>
      <c r="C187" s="23" t="s">
        <v>28</v>
      </c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1:12" ht="12.75">
      <c r="A188" s="33"/>
      <c r="B188" s="20">
        <v>60</v>
      </c>
      <c r="C188" s="18" t="s">
        <v>53</v>
      </c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1:12" ht="12.75">
      <c r="A189" s="33"/>
      <c r="B189" s="20" t="s">
        <v>30</v>
      </c>
      <c r="C189" s="18" t="s">
        <v>31</v>
      </c>
      <c r="D189" s="111">
        <v>0</v>
      </c>
      <c r="E189" s="117">
        <v>4909</v>
      </c>
      <c r="F189" s="111">
        <v>0</v>
      </c>
      <c r="G189" s="95">
        <v>6933</v>
      </c>
      <c r="H189" s="111">
        <v>0</v>
      </c>
      <c r="I189" s="95">
        <v>6933</v>
      </c>
      <c r="J189" s="111">
        <v>0</v>
      </c>
      <c r="K189" s="95">
        <v>7483</v>
      </c>
      <c r="L189" s="117">
        <f>SUM(J189:K189)</f>
        <v>7483</v>
      </c>
    </row>
    <row r="190" spans="1:12" ht="12.75">
      <c r="A190" s="33" t="s">
        <v>13</v>
      </c>
      <c r="B190" s="20">
        <v>60</v>
      </c>
      <c r="C190" s="18" t="s">
        <v>53</v>
      </c>
      <c r="D190" s="99">
        <f aca="true" t="shared" si="12" ref="D190:L190">D189</f>
        <v>0</v>
      </c>
      <c r="E190" s="93">
        <f t="shared" si="12"/>
        <v>4909</v>
      </c>
      <c r="F190" s="99">
        <f>F189</f>
        <v>0</v>
      </c>
      <c r="G190" s="93">
        <f>G189</f>
        <v>6933</v>
      </c>
      <c r="H190" s="99">
        <f t="shared" si="12"/>
        <v>0</v>
      </c>
      <c r="I190" s="93">
        <f t="shared" si="12"/>
        <v>6933</v>
      </c>
      <c r="J190" s="99">
        <f t="shared" si="12"/>
        <v>0</v>
      </c>
      <c r="K190" s="93">
        <f t="shared" si="12"/>
        <v>7483</v>
      </c>
      <c r="L190" s="93">
        <f t="shared" si="12"/>
        <v>7483</v>
      </c>
    </row>
    <row r="191" spans="1:12" ht="12.75">
      <c r="A191" s="33"/>
      <c r="B191" s="20"/>
      <c r="C191" s="18"/>
      <c r="D191" s="87"/>
      <c r="E191" s="94"/>
      <c r="F191" s="87"/>
      <c r="G191" s="94"/>
      <c r="H191" s="87"/>
      <c r="I191" s="94"/>
      <c r="J191" s="87"/>
      <c r="K191" s="94"/>
      <c r="L191" s="94"/>
    </row>
    <row r="192" spans="1:12" ht="12.75">
      <c r="A192" s="33"/>
      <c r="B192" s="20">
        <v>61</v>
      </c>
      <c r="C192" s="18" t="s">
        <v>311</v>
      </c>
      <c r="D192" s="117"/>
      <c r="E192" s="117"/>
      <c r="F192" s="117"/>
      <c r="G192" s="95"/>
      <c r="H192" s="117"/>
      <c r="I192" s="95"/>
      <c r="J192" s="117"/>
      <c r="K192" s="95"/>
      <c r="L192" s="117"/>
    </row>
    <row r="193" spans="1:12" ht="12.75">
      <c r="A193" s="33"/>
      <c r="B193" s="20" t="s">
        <v>33</v>
      </c>
      <c r="C193" s="18" t="s">
        <v>31</v>
      </c>
      <c r="D193" s="92">
        <v>0</v>
      </c>
      <c r="E193" s="94">
        <v>294</v>
      </c>
      <c r="F193" s="92">
        <v>0</v>
      </c>
      <c r="G193" s="96">
        <v>456</v>
      </c>
      <c r="H193" s="92">
        <v>0</v>
      </c>
      <c r="I193" s="96">
        <v>456</v>
      </c>
      <c r="J193" s="92">
        <v>0</v>
      </c>
      <c r="K193" s="96">
        <v>480</v>
      </c>
      <c r="L193" s="94">
        <f>SUM(J193:K193)</f>
        <v>480</v>
      </c>
    </row>
    <row r="194" spans="1:12" ht="12.75">
      <c r="A194" s="33" t="s">
        <v>13</v>
      </c>
      <c r="B194" s="20">
        <v>61</v>
      </c>
      <c r="C194" s="18" t="s">
        <v>311</v>
      </c>
      <c r="D194" s="99">
        <f aca="true" t="shared" si="13" ref="D194:L194">D193</f>
        <v>0</v>
      </c>
      <c r="E194" s="93">
        <f t="shared" si="13"/>
        <v>294</v>
      </c>
      <c r="F194" s="99">
        <f>F193</f>
        <v>0</v>
      </c>
      <c r="G194" s="93">
        <f>G193</f>
        <v>456</v>
      </c>
      <c r="H194" s="99">
        <f t="shared" si="13"/>
        <v>0</v>
      </c>
      <c r="I194" s="93">
        <f t="shared" si="13"/>
        <v>456</v>
      </c>
      <c r="J194" s="99">
        <f t="shared" si="13"/>
        <v>0</v>
      </c>
      <c r="K194" s="93">
        <f t="shared" si="13"/>
        <v>480</v>
      </c>
      <c r="L194" s="93">
        <f t="shared" si="13"/>
        <v>480</v>
      </c>
    </row>
    <row r="195" spans="1:12" ht="12.75">
      <c r="A195" s="33" t="s">
        <v>13</v>
      </c>
      <c r="B195" s="43">
        <v>4.8</v>
      </c>
      <c r="C195" s="23" t="s">
        <v>28</v>
      </c>
      <c r="D195" s="92">
        <f aca="true" t="shared" si="14" ref="D195:L195">D194+D190</f>
        <v>0</v>
      </c>
      <c r="E195" s="94">
        <f t="shared" si="14"/>
        <v>5203</v>
      </c>
      <c r="F195" s="92">
        <f>F194+F190</f>
        <v>0</v>
      </c>
      <c r="G195" s="94">
        <f>G194+G190</f>
        <v>7389</v>
      </c>
      <c r="H195" s="92">
        <f t="shared" si="14"/>
        <v>0</v>
      </c>
      <c r="I195" s="94">
        <f t="shared" si="14"/>
        <v>7389</v>
      </c>
      <c r="J195" s="92">
        <f t="shared" si="14"/>
        <v>0</v>
      </c>
      <c r="K195" s="94">
        <f t="shared" si="14"/>
        <v>7963</v>
      </c>
      <c r="L195" s="94">
        <f t="shared" si="14"/>
        <v>7963</v>
      </c>
    </row>
    <row r="196" spans="1:12" ht="12.75">
      <c r="A196" s="33" t="s">
        <v>13</v>
      </c>
      <c r="B196" s="44">
        <v>4</v>
      </c>
      <c r="C196" s="18" t="s">
        <v>52</v>
      </c>
      <c r="D196" s="99">
        <f aca="true" t="shared" si="15" ref="D196:L196">D195</f>
        <v>0</v>
      </c>
      <c r="E196" s="93">
        <f t="shared" si="15"/>
        <v>5203</v>
      </c>
      <c r="F196" s="99">
        <f>F195</f>
        <v>0</v>
      </c>
      <c r="G196" s="93">
        <f>G195</f>
        <v>7389</v>
      </c>
      <c r="H196" s="99">
        <f t="shared" si="15"/>
        <v>0</v>
      </c>
      <c r="I196" s="93">
        <f t="shared" si="15"/>
        <v>7389</v>
      </c>
      <c r="J196" s="99">
        <f t="shared" si="15"/>
        <v>0</v>
      </c>
      <c r="K196" s="93">
        <f t="shared" si="15"/>
        <v>7963</v>
      </c>
      <c r="L196" s="93">
        <f t="shared" si="15"/>
        <v>7963</v>
      </c>
    </row>
    <row r="197" spans="1:12" ht="12.75">
      <c r="A197" s="33"/>
      <c r="B197" s="44"/>
      <c r="C197" s="18"/>
      <c r="D197" s="94"/>
      <c r="E197" s="94"/>
      <c r="F197" s="94"/>
      <c r="G197" s="95"/>
      <c r="H197" s="94"/>
      <c r="I197" s="95"/>
      <c r="J197" s="94"/>
      <c r="K197" s="95"/>
      <c r="L197" s="94"/>
    </row>
    <row r="198" spans="1:12" ht="12.75">
      <c r="A198" s="33"/>
      <c r="B198" s="44">
        <v>5</v>
      </c>
      <c r="C198" s="18" t="s">
        <v>54</v>
      </c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1:12" ht="12.75">
      <c r="A199" s="33"/>
      <c r="B199" s="43">
        <v>5.8</v>
      </c>
      <c r="C199" s="23" t="s">
        <v>28</v>
      </c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1:12" ht="12.75">
      <c r="A200" s="33"/>
      <c r="B200" s="20">
        <v>63</v>
      </c>
      <c r="C200" s="18" t="s">
        <v>17</v>
      </c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ht="12.75">
      <c r="A201" s="33"/>
      <c r="B201" s="44">
        <v>45</v>
      </c>
      <c r="C201" s="18" t="s">
        <v>18</v>
      </c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1:12" ht="12.75">
      <c r="A202" s="33"/>
      <c r="B202" s="22" t="s">
        <v>57</v>
      </c>
      <c r="C202" s="18" t="s">
        <v>58</v>
      </c>
      <c r="D202" s="94">
        <v>20837</v>
      </c>
      <c r="E202" s="94">
        <v>15093</v>
      </c>
      <c r="F202" s="94">
        <v>55350</v>
      </c>
      <c r="G202" s="96">
        <v>6000</v>
      </c>
      <c r="H202" s="94">
        <v>125635</v>
      </c>
      <c r="I202" s="96">
        <v>6000</v>
      </c>
      <c r="J202" s="125">
        <v>85855</v>
      </c>
      <c r="K202" s="96">
        <v>6493</v>
      </c>
      <c r="L202" s="94">
        <f aca="true" t="shared" si="16" ref="L202:L210">SUM(J202:K202)</f>
        <v>92348</v>
      </c>
    </row>
    <row r="203" spans="1:12" ht="12.75">
      <c r="A203" s="33"/>
      <c r="B203" s="22" t="s">
        <v>59</v>
      </c>
      <c r="C203" s="18" t="s">
        <v>60</v>
      </c>
      <c r="D203" s="117">
        <v>29961</v>
      </c>
      <c r="E203" s="117">
        <v>6471</v>
      </c>
      <c r="F203" s="111">
        <v>0</v>
      </c>
      <c r="G203" s="96">
        <v>7440</v>
      </c>
      <c r="H203" s="111">
        <v>0</v>
      </c>
      <c r="I203" s="95">
        <v>7440</v>
      </c>
      <c r="J203" s="111">
        <v>0</v>
      </c>
      <c r="K203" s="96">
        <v>7668</v>
      </c>
      <c r="L203" s="117">
        <f t="shared" si="16"/>
        <v>7668</v>
      </c>
    </row>
    <row r="204" spans="1:12" ht="25.5">
      <c r="A204" s="33"/>
      <c r="B204" s="22" t="s">
        <v>61</v>
      </c>
      <c r="C204" s="18" t="s">
        <v>181</v>
      </c>
      <c r="D204" s="94">
        <v>29986</v>
      </c>
      <c r="E204" s="94">
        <v>1671</v>
      </c>
      <c r="F204" s="92">
        <v>0</v>
      </c>
      <c r="G204" s="96">
        <v>1920</v>
      </c>
      <c r="H204" s="92">
        <v>0</v>
      </c>
      <c r="I204" s="96">
        <v>1920</v>
      </c>
      <c r="J204" s="92">
        <v>0</v>
      </c>
      <c r="K204" s="96">
        <v>2027</v>
      </c>
      <c r="L204" s="94">
        <f t="shared" si="16"/>
        <v>2027</v>
      </c>
    </row>
    <row r="205" spans="1:12" ht="25.5">
      <c r="A205" s="33"/>
      <c r="B205" s="22" t="s">
        <v>62</v>
      </c>
      <c r="C205" s="12" t="s">
        <v>182</v>
      </c>
      <c r="D205" s="94">
        <v>47336</v>
      </c>
      <c r="E205" s="94">
        <v>7127</v>
      </c>
      <c r="F205" s="92">
        <v>0</v>
      </c>
      <c r="G205" s="96">
        <v>10000</v>
      </c>
      <c r="H205" s="92">
        <v>0</v>
      </c>
      <c r="I205" s="96">
        <v>10000</v>
      </c>
      <c r="J205" s="92">
        <v>0</v>
      </c>
      <c r="K205" s="96">
        <v>10025</v>
      </c>
      <c r="L205" s="94">
        <f t="shared" si="16"/>
        <v>10025</v>
      </c>
    </row>
    <row r="206" spans="1:12" ht="25.5">
      <c r="A206" s="33"/>
      <c r="B206" s="22" t="s">
        <v>63</v>
      </c>
      <c r="C206" s="12" t="s">
        <v>64</v>
      </c>
      <c r="D206" s="92">
        <v>0</v>
      </c>
      <c r="E206" s="94">
        <v>7005</v>
      </c>
      <c r="F206" s="92">
        <v>0</v>
      </c>
      <c r="G206" s="96">
        <v>10000</v>
      </c>
      <c r="H206" s="92">
        <v>0</v>
      </c>
      <c r="I206" s="96">
        <v>10000</v>
      </c>
      <c r="J206" s="92">
        <v>0</v>
      </c>
      <c r="K206" s="96">
        <v>10053</v>
      </c>
      <c r="L206" s="94">
        <f t="shared" si="16"/>
        <v>10053</v>
      </c>
    </row>
    <row r="207" spans="1:12" ht="12.75">
      <c r="A207" s="40"/>
      <c r="B207" s="126" t="s">
        <v>65</v>
      </c>
      <c r="C207" s="64" t="s">
        <v>66</v>
      </c>
      <c r="D207" s="110">
        <v>0</v>
      </c>
      <c r="E207" s="116">
        <v>565</v>
      </c>
      <c r="F207" s="110">
        <v>0</v>
      </c>
      <c r="G207" s="113">
        <v>600</v>
      </c>
      <c r="H207" s="110">
        <v>0</v>
      </c>
      <c r="I207" s="113">
        <v>600</v>
      </c>
      <c r="J207" s="110">
        <v>0</v>
      </c>
      <c r="K207" s="113">
        <v>800</v>
      </c>
      <c r="L207" s="116">
        <f t="shared" si="16"/>
        <v>800</v>
      </c>
    </row>
    <row r="208" spans="1:12" ht="12.75">
      <c r="A208" s="33"/>
      <c r="B208" s="22" t="s">
        <v>67</v>
      </c>
      <c r="C208" s="18" t="s">
        <v>68</v>
      </c>
      <c r="D208" s="111">
        <v>0</v>
      </c>
      <c r="E208" s="117">
        <v>1140</v>
      </c>
      <c r="F208" s="111">
        <v>0</v>
      </c>
      <c r="G208" s="96">
        <v>2000</v>
      </c>
      <c r="H208" s="111">
        <v>0</v>
      </c>
      <c r="I208" s="95">
        <v>2000</v>
      </c>
      <c r="J208" s="111">
        <v>0</v>
      </c>
      <c r="K208" s="96">
        <v>2080</v>
      </c>
      <c r="L208" s="117">
        <f t="shared" si="16"/>
        <v>2080</v>
      </c>
    </row>
    <row r="209" spans="1:12" ht="12.75">
      <c r="A209" s="33"/>
      <c r="B209" s="22" t="s">
        <v>183</v>
      </c>
      <c r="C209" s="18" t="s">
        <v>184</v>
      </c>
      <c r="D209" s="111">
        <v>0</v>
      </c>
      <c r="E209" s="111">
        <v>0</v>
      </c>
      <c r="F209" s="111">
        <v>0</v>
      </c>
      <c r="G209" s="108">
        <v>0</v>
      </c>
      <c r="H209" s="111">
        <v>0</v>
      </c>
      <c r="I209" s="106">
        <v>0</v>
      </c>
      <c r="J209" s="111">
        <v>0</v>
      </c>
      <c r="K209" s="108">
        <v>0</v>
      </c>
      <c r="L209" s="111">
        <f t="shared" si="16"/>
        <v>0</v>
      </c>
    </row>
    <row r="210" spans="1:12" ht="25.5">
      <c r="A210" s="33"/>
      <c r="B210" s="127" t="s">
        <v>295</v>
      </c>
      <c r="C210" s="122" t="s">
        <v>306</v>
      </c>
      <c r="D210" s="111">
        <v>0</v>
      </c>
      <c r="E210" s="111">
        <v>0</v>
      </c>
      <c r="F210" s="111">
        <v>0</v>
      </c>
      <c r="G210" s="111">
        <v>0</v>
      </c>
      <c r="H210" s="111">
        <v>0</v>
      </c>
      <c r="I210" s="111">
        <v>0</v>
      </c>
      <c r="J210" s="128">
        <v>4800</v>
      </c>
      <c r="K210" s="111">
        <v>0</v>
      </c>
      <c r="L210" s="117">
        <f t="shared" si="16"/>
        <v>4800</v>
      </c>
    </row>
    <row r="211" spans="1:12" ht="12.75">
      <c r="A211" s="33" t="s">
        <v>13</v>
      </c>
      <c r="B211" s="44">
        <v>45</v>
      </c>
      <c r="C211" s="18" t="s">
        <v>18</v>
      </c>
      <c r="D211" s="112">
        <f aca="true" t="shared" si="17" ref="D211:I211">SUM(D202:D210)</f>
        <v>128120</v>
      </c>
      <c r="E211" s="112">
        <f t="shared" si="17"/>
        <v>39072</v>
      </c>
      <c r="F211" s="112">
        <f t="shared" si="17"/>
        <v>55350</v>
      </c>
      <c r="G211" s="112">
        <f t="shared" si="17"/>
        <v>37960</v>
      </c>
      <c r="H211" s="112">
        <f t="shared" si="17"/>
        <v>125635</v>
      </c>
      <c r="I211" s="112">
        <f t="shared" si="17"/>
        <v>37960</v>
      </c>
      <c r="J211" s="112">
        <f>SUM(J202:J210)</f>
        <v>90655</v>
      </c>
      <c r="K211" s="112">
        <f>SUM(K202:K210)</f>
        <v>39146</v>
      </c>
      <c r="L211" s="112">
        <f>SUM(L202:L210)</f>
        <v>129801</v>
      </c>
    </row>
    <row r="212" spans="1:12" ht="12.75">
      <c r="A212" s="33"/>
      <c r="B212" s="22"/>
      <c r="C212" s="18"/>
      <c r="D212" s="117"/>
      <c r="E212" s="117"/>
      <c r="F212" s="117"/>
      <c r="G212" s="95"/>
      <c r="H212" s="117"/>
      <c r="I212" s="95"/>
      <c r="J212" s="117"/>
      <c r="K212" s="95"/>
      <c r="L212" s="117"/>
    </row>
    <row r="213" spans="1:12" ht="12.75">
      <c r="A213" s="33"/>
      <c r="B213" s="26">
        <v>46</v>
      </c>
      <c r="C213" s="18" t="s">
        <v>19</v>
      </c>
      <c r="D213" s="117"/>
      <c r="E213" s="117"/>
      <c r="F213" s="117"/>
      <c r="G213" s="95"/>
      <c r="H213" s="117"/>
      <c r="I213" s="95"/>
      <c r="J213" s="117"/>
      <c r="K213" s="95"/>
      <c r="L213" s="117"/>
    </row>
    <row r="214" spans="1:12" ht="25.5">
      <c r="A214" s="33"/>
      <c r="B214" s="22" t="s">
        <v>69</v>
      </c>
      <c r="C214" s="18" t="s">
        <v>70</v>
      </c>
      <c r="D214" s="94">
        <v>12990</v>
      </c>
      <c r="E214" s="94">
        <v>9717</v>
      </c>
      <c r="F214" s="94">
        <v>4850</v>
      </c>
      <c r="G214" s="96">
        <v>9820</v>
      </c>
      <c r="H214" s="94">
        <v>9650</v>
      </c>
      <c r="I214" s="96">
        <v>9820</v>
      </c>
      <c r="J214" s="125">
        <v>7079</v>
      </c>
      <c r="K214" s="96">
        <v>10465</v>
      </c>
      <c r="L214" s="94">
        <f>SUM(J214:K214)</f>
        <v>17544</v>
      </c>
    </row>
    <row r="215" spans="1:12" ht="12.75">
      <c r="A215" s="33"/>
      <c r="B215" s="22"/>
      <c r="C215" s="18"/>
      <c r="D215" s="94"/>
      <c r="E215" s="94"/>
      <c r="F215" s="94"/>
      <c r="G215" s="96"/>
      <c r="H215" s="94"/>
      <c r="I215" s="96"/>
      <c r="J215" s="94"/>
      <c r="K215" s="96"/>
      <c r="L215" s="94"/>
    </row>
    <row r="216" spans="1:12" ht="12.75">
      <c r="A216" s="33"/>
      <c r="B216" s="26">
        <v>47</v>
      </c>
      <c r="C216" s="18" t="s">
        <v>20</v>
      </c>
      <c r="D216" s="94"/>
      <c r="E216" s="94"/>
      <c r="F216" s="94"/>
      <c r="G216" s="96"/>
      <c r="H216" s="94"/>
      <c r="I216" s="96"/>
      <c r="J216" s="94"/>
      <c r="K216" s="96"/>
      <c r="L216" s="94"/>
    </row>
    <row r="217" spans="1:12" ht="25.5">
      <c r="A217" s="33"/>
      <c r="B217" s="22" t="s">
        <v>71</v>
      </c>
      <c r="C217" s="18" t="s">
        <v>112</v>
      </c>
      <c r="D217" s="94">
        <v>31821</v>
      </c>
      <c r="E217" s="94">
        <v>7674</v>
      </c>
      <c r="F217" s="94">
        <v>11800</v>
      </c>
      <c r="G217" s="96">
        <v>6460</v>
      </c>
      <c r="H217" s="94">
        <v>22208</v>
      </c>
      <c r="I217" s="96">
        <v>6460</v>
      </c>
      <c r="J217" s="125">
        <v>16785</v>
      </c>
      <c r="K217" s="96">
        <v>7014</v>
      </c>
      <c r="L217" s="94">
        <f>SUM(J217:K217)</f>
        <v>23799</v>
      </c>
    </row>
    <row r="218" spans="1:12" ht="12.75">
      <c r="A218" s="33"/>
      <c r="B218" s="22" t="s">
        <v>72</v>
      </c>
      <c r="C218" s="18" t="s">
        <v>68</v>
      </c>
      <c r="D218" s="110">
        <v>0</v>
      </c>
      <c r="E218" s="116">
        <v>510</v>
      </c>
      <c r="F218" s="110">
        <v>0</v>
      </c>
      <c r="G218" s="95">
        <v>800</v>
      </c>
      <c r="H218" s="110">
        <v>0</v>
      </c>
      <c r="I218" s="113">
        <v>800</v>
      </c>
      <c r="J218" s="110">
        <v>0</v>
      </c>
      <c r="K218" s="95">
        <v>820</v>
      </c>
      <c r="L218" s="116">
        <f>SUM(J218:K218)</f>
        <v>820</v>
      </c>
    </row>
    <row r="219" spans="1:12" ht="12.75">
      <c r="A219" s="33" t="s">
        <v>13</v>
      </c>
      <c r="B219" s="26">
        <v>47</v>
      </c>
      <c r="C219" s="18" t="s">
        <v>20</v>
      </c>
      <c r="D219" s="116">
        <f aca="true" t="shared" si="18" ref="D219:L219">SUM(D217:D218)</f>
        <v>31821</v>
      </c>
      <c r="E219" s="116">
        <f t="shared" si="18"/>
        <v>8184</v>
      </c>
      <c r="F219" s="88">
        <f>SUM(F217:F218)</f>
        <v>11800</v>
      </c>
      <c r="G219" s="93">
        <f>SUM(G217:G218)</f>
        <v>7260</v>
      </c>
      <c r="H219" s="116">
        <f t="shared" si="18"/>
        <v>22208</v>
      </c>
      <c r="I219" s="116">
        <f t="shared" si="18"/>
        <v>7260</v>
      </c>
      <c r="J219" s="88">
        <f t="shared" si="18"/>
        <v>16785</v>
      </c>
      <c r="K219" s="93">
        <f t="shared" si="18"/>
        <v>7834</v>
      </c>
      <c r="L219" s="116">
        <f t="shared" si="18"/>
        <v>24619</v>
      </c>
    </row>
    <row r="220" spans="1:12" ht="12.75">
      <c r="A220" s="33"/>
      <c r="B220" s="22"/>
      <c r="C220" s="18"/>
      <c r="D220" s="117"/>
      <c r="E220" s="117"/>
      <c r="F220" s="117"/>
      <c r="G220" s="95"/>
      <c r="H220" s="117"/>
      <c r="I220" s="95"/>
      <c r="J220" s="117"/>
      <c r="K220" s="95"/>
      <c r="L220" s="117"/>
    </row>
    <row r="221" spans="1:12" ht="12.75">
      <c r="A221" s="33"/>
      <c r="B221" s="26">
        <v>48</v>
      </c>
      <c r="C221" s="18" t="s">
        <v>21</v>
      </c>
      <c r="D221" s="117"/>
      <c r="E221" s="117"/>
      <c r="F221" s="117"/>
      <c r="G221" s="95"/>
      <c r="H221" s="117"/>
      <c r="I221" s="95"/>
      <c r="J221" s="117"/>
      <c r="K221" s="95"/>
      <c r="L221" s="117"/>
    </row>
    <row r="222" spans="1:12" ht="25.5">
      <c r="A222" s="33"/>
      <c r="B222" s="22" t="s">
        <v>73</v>
      </c>
      <c r="C222" s="18" t="s">
        <v>74</v>
      </c>
      <c r="D222" s="117">
        <v>33269</v>
      </c>
      <c r="E222" s="117">
        <v>10183</v>
      </c>
      <c r="F222" s="117">
        <v>17750</v>
      </c>
      <c r="G222" s="95">
        <v>8900</v>
      </c>
      <c r="H222" s="117">
        <v>28528</v>
      </c>
      <c r="I222" s="95">
        <v>8900</v>
      </c>
      <c r="J222" s="128">
        <v>19163</v>
      </c>
      <c r="K222" s="95">
        <v>9658</v>
      </c>
      <c r="L222" s="117">
        <f>SUM(J222:K222)</f>
        <v>28821</v>
      </c>
    </row>
    <row r="223" spans="1:12" ht="25.5">
      <c r="A223" s="33"/>
      <c r="B223" s="22" t="s">
        <v>75</v>
      </c>
      <c r="C223" s="12" t="s">
        <v>76</v>
      </c>
      <c r="D223" s="111">
        <v>0</v>
      </c>
      <c r="E223" s="94">
        <v>3845</v>
      </c>
      <c r="F223" s="111">
        <v>0</v>
      </c>
      <c r="G223" s="95">
        <v>7300</v>
      </c>
      <c r="H223" s="111">
        <v>0</v>
      </c>
      <c r="I223" s="95">
        <v>7300</v>
      </c>
      <c r="J223" s="111">
        <v>0</v>
      </c>
      <c r="K223" s="95">
        <v>7929</v>
      </c>
      <c r="L223" s="94">
        <f>SUM(J223:K223)</f>
        <v>7929</v>
      </c>
    </row>
    <row r="224" spans="1:12" ht="12.75">
      <c r="A224" s="33" t="s">
        <v>13</v>
      </c>
      <c r="B224" s="26">
        <v>48</v>
      </c>
      <c r="C224" s="18" t="s">
        <v>21</v>
      </c>
      <c r="D224" s="93">
        <f aca="true" t="shared" si="19" ref="D224:L224">SUM(D222:D223)</f>
        <v>33269</v>
      </c>
      <c r="E224" s="93">
        <f t="shared" si="19"/>
        <v>14028</v>
      </c>
      <c r="F224" s="98">
        <f>SUM(F222:F223)</f>
        <v>17750</v>
      </c>
      <c r="G224" s="93">
        <f>SUM(G222:G223)</f>
        <v>16200</v>
      </c>
      <c r="H224" s="93">
        <f t="shared" si="19"/>
        <v>28528</v>
      </c>
      <c r="I224" s="93">
        <f t="shared" si="19"/>
        <v>16200</v>
      </c>
      <c r="J224" s="98">
        <f t="shared" si="19"/>
        <v>19163</v>
      </c>
      <c r="K224" s="93">
        <f t="shared" si="19"/>
        <v>17587</v>
      </c>
      <c r="L224" s="93">
        <f t="shared" si="19"/>
        <v>36750</v>
      </c>
    </row>
    <row r="225" spans="1:12" ht="12.75">
      <c r="A225" s="33" t="s">
        <v>13</v>
      </c>
      <c r="B225" s="20">
        <v>63</v>
      </c>
      <c r="C225" s="18" t="s">
        <v>17</v>
      </c>
      <c r="D225" s="93">
        <f aca="true" t="shared" si="20" ref="D225:L225">D224+D219+D214+D211</f>
        <v>206200</v>
      </c>
      <c r="E225" s="93">
        <f t="shared" si="20"/>
        <v>71001</v>
      </c>
      <c r="F225" s="98">
        <f>F224+F219+F214+F211</f>
        <v>89750</v>
      </c>
      <c r="G225" s="93">
        <f>G224+G219+G214+G211</f>
        <v>71240</v>
      </c>
      <c r="H225" s="93">
        <f t="shared" si="20"/>
        <v>186021</v>
      </c>
      <c r="I225" s="93">
        <f t="shared" si="20"/>
        <v>71240</v>
      </c>
      <c r="J225" s="98">
        <f t="shared" si="20"/>
        <v>133682</v>
      </c>
      <c r="K225" s="93">
        <f t="shared" si="20"/>
        <v>75032</v>
      </c>
      <c r="L225" s="93">
        <f t="shared" si="20"/>
        <v>208714</v>
      </c>
    </row>
    <row r="226" spans="1:12" ht="12.75">
      <c r="A226" s="33" t="s">
        <v>13</v>
      </c>
      <c r="B226" s="43">
        <v>5.8</v>
      </c>
      <c r="C226" s="23" t="s">
        <v>28</v>
      </c>
      <c r="D226" s="93">
        <f aca="true" t="shared" si="21" ref="D226:I227">D225</f>
        <v>206200</v>
      </c>
      <c r="E226" s="93">
        <f t="shared" si="21"/>
        <v>71001</v>
      </c>
      <c r="F226" s="98">
        <f>F225</f>
        <v>89750</v>
      </c>
      <c r="G226" s="93">
        <f>G225</f>
        <v>71240</v>
      </c>
      <c r="H226" s="93">
        <f t="shared" si="21"/>
        <v>186021</v>
      </c>
      <c r="I226" s="93">
        <f t="shared" si="21"/>
        <v>71240</v>
      </c>
      <c r="J226" s="98">
        <f aca="true" t="shared" si="22" ref="J226:L227">J225</f>
        <v>133682</v>
      </c>
      <c r="K226" s="93">
        <f t="shared" si="22"/>
        <v>75032</v>
      </c>
      <c r="L226" s="93">
        <f t="shared" si="22"/>
        <v>208714</v>
      </c>
    </row>
    <row r="227" spans="1:12" ht="12.75">
      <c r="A227" s="33" t="s">
        <v>13</v>
      </c>
      <c r="B227" s="44">
        <v>5</v>
      </c>
      <c r="C227" s="18" t="s">
        <v>54</v>
      </c>
      <c r="D227" s="93">
        <f>D226</f>
        <v>206200</v>
      </c>
      <c r="E227" s="93">
        <f t="shared" si="21"/>
        <v>71001</v>
      </c>
      <c r="F227" s="93">
        <f>F226</f>
        <v>89750</v>
      </c>
      <c r="G227" s="93">
        <f>G226</f>
        <v>71240</v>
      </c>
      <c r="H227" s="93">
        <f t="shared" si="21"/>
        <v>186021</v>
      </c>
      <c r="I227" s="93">
        <f t="shared" si="21"/>
        <v>71240</v>
      </c>
      <c r="J227" s="98">
        <f t="shared" si="22"/>
        <v>133682</v>
      </c>
      <c r="K227" s="93">
        <f t="shared" si="22"/>
        <v>75032</v>
      </c>
      <c r="L227" s="93">
        <f t="shared" si="22"/>
        <v>208714</v>
      </c>
    </row>
    <row r="228" spans="1:12" ht="12.75">
      <c r="A228" s="33"/>
      <c r="B228" s="44"/>
      <c r="C228" s="18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1:12" ht="12.75">
      <c r="A229" s="33"/>
      <c r="B229" s="20">
        <v>80</v>
      </c>
      <c r="C229" s="18" t="s">
        <v>16</v>
      </c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1:12" ht="12.75">
      <c r="A230" s="33"/>
      <c r="B230" s="43">
        <v>80.001</v>
      </c>
      <c r="C230" s="23" t="s">
        <v>77</v>
      </c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1:12" ht="12.75">
      <c r="A231" s="33"/>
      <c r="B231" s="46">
        <v>0.44</v>
      </c>
      <c r="C231" s="18" t="s">
        <v>55</v>
      </c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1:12" ht="12.75">
      <c r="A232" s="33"/>
      <c r="B232" s="22" t="s">
        <v>78</v>
      </c>
      <c r="C232" s="18" t="s">
        <v>79</v>
      </c>
      <c r="D232" s="96">
        <v>136304</v>
      </c>
      <c r="E232" s="94">
        <v>173407</v>
      </c>
      <c r="F232" s="89">
        <v>77775</v>
      </c>
      <c r="G232" s="94">
        <v>184067</v>
      </c>
      <c r="H232" s="96">
        <v>111158</v>
      </c>
      <c r="I232" s="94">
        <f>184067-5521</f>
        <v>178546</v>
      </c>
      <c r="J232" s="128">
        <v>71656</v>
      </c>
      <c r="K232" s="94">
        <v>207000</v>
      </c>
      <c r="L232" s="94">
        <f aca="true" t="shared" si="23" ref="L232:L239">SUM(J232:K232)</f>
        <v>278656</v>
      </c>
    </row>
    <row r="233" spans="1:12" ht="12.75">
      <c r="A233" s="33"/>
      <c r="B233" s="22" t="s">
        <v>80</v>
      </c>
      <c r="C233" s="18" t="s">
        <v>81</v>
      </c>
      <c r="D233" s="108">
        <v>0</v>
      </c>
      <c r="E233" s="94">
        <v>715</v>
      </c>
      <c r="F233" s="108">
        <v>0</v>
      </c>
      <c r="G233" s="96">
        <v>1080</v>
      </c>
      <c r="H233" s="108">
        <v>0</v>
      </c>
      <c r="I233" s="94">
        <v>1080</v>
      </c>
      <c r="J233" s="129">
        <v>1</v>
      </c>
      <c r="K233" s="96">
        <v>1180</v>
      </c>
      <c r="L233" s="94">
        <f t="shared" si="23"/>
        <v>1181</v>
      </c>
    </row>
    <row r="234" spans="1:12" ht="12.75">
      <c r="A234" s="33"/>
      <c r="B234" s="22" t="s">
        <v>82</v>
      </c>
      <c r="C234" s="18" t="s">
        <v>83</v>
      </c>
      <c r="D234" s="96">
        <v>399</v>
      </c>
      <c r="E234" s="94">
        <v>4113</v>
      </c>
      <c r="F234" s="90">
        <v>497</v>
      </c>
      <c r="G234" s="96">
        <v>3600</v>
      </c>
      <c r="H234" s="96">
        <v>1497</v>
      </c>
      <c r="I234" s="94">
        <v>3600</v>
      </c>
      <c r="J234" s="129">
        <v>1</v>
      </c>
      <c r="K234" s="96">
        <v>3925</v>
      </c>
      <c r="L234" s="94">
        <f t="shared" si="23"/>
        <v>3926</v>
      </c>
    </row>
    <row r="235" spans="1:12" ht="12.75">
      <c r="A235" s="40"/>
      <c r="B235" s="126" t="s">
        <v>84</v>
      </c>
      <c r="C235" s="64" t="s">
        <v>85</v>
      </c>
      <c r="D235" s="107">
        <v>0</v>
      </c>
      <c r="E235" s="116">
        <v>100</v>
      </c>
      <c r="F235" s="107">
        <v>0</v>
      </c>
      <c r="G235" s="116">
        <v>100</v>
      </c>
      <c r="H235" s="107">
        <v>0</v>
      </c>
      <c r="I235" s="116">
        <f>100-64</f>
        <v>36</v>
      </c>
      <c r="J235" s="107">
        <v>0</v>
      </c>
      <c r="K235" s="116">
        <v>109</v>
      </c>
      <c r="L235" s="116">
        <f t="shared" si="23"/>
        <v>109</v>
      </c>
    </row>
    <row r="236" spans="1:12" ht="12.75">
      <c r="A236" s="33"/>
      <c r="B236" s="22" t="s">
        <v>189</v>
      </c>
      <c r="C236" s="36" t="s">
        <v>188</v>
      </c>
      <c r="D236" s="90">
        <v>578</v>
      </c>
      <c r="E236" s="92">
        <v>0</v>
      </c>
      <c r="F236" s="108">
        <v>0</v>
      </c>
      <c r="G236" s="92">
        <v>0</v>
      </c>
      <c r="H236" s="108">
        <v>0</v>
      </c>
      <c r="I236" s="92">
        <v>0</v>
      </c>
      <c r="J236" s="108">
        <v>0</v>
      </c>
      <c r="K236" s="92">
        <v>0</v>
      </c>
      <c r="L236" s="92">
        <f t="shared" si="23"/>
        <v>0</v>
      </c>
    </row>
    <row r="237" spans="1:12" ht="12.75">
      <c r="A237" s="33"/>
      <c r="B237" s="22" t="s">
        <v>86</v>
      </c>
      <c r="C237" s="18" t="s">
        <v>56</v>
      </c>
      <c r="D237" s="92">
        <v>0</v>
      </c>
      <c r="E237" s="87">
        <v>78</v>
      </c>
      <c r="F237" s="92">
        <v>0</v>
      </c>
      <c r="G237" s="95">
        <v>81</v>
      </c>
      <c r="H237" s="92">
        <v>0</v>
      </c>
      <c r="I237" s="94">
        <v>81</v>
      </c>
      <c r="J237" s="125">
        <v>1</v>
      </c>
      <c r="K237" s="95">
        <v>90</v>
      </c>
      <c r="L237" s="94">
        <f t="shared" si="23"/>
        <v>91</v>
      </c>
    </row>
    <row r="238" spans="1:12" ht="12.75">
      <c r="A238" s="33"/>
      <c r="B238" s="22" t="s">
        <v>87</v>
      </c>
      <c r="C238" s="18" t="s">
        <v>88</v>
      </c>
      <c r="D238" s="94">
        <v>199</v>
      </c>
      <c r="E238" s="94">
        <v>3854</v>
      </c>
      <c r="F238" s="92">
        <v>0</v>
      </c>
      <c r="G238" s="96">
        <v>2590</v>
      </c>
      <c r="H238" s="94">
        <v>718</v>
      </c>
      <c r="I238" s="94">
        <v>2590</v>
      </c>
      <c r="J238" s="125">
        <v>1</v>
      </c>
      <c r="K238" s="96">
        <v>2800</v>
      </c>
      <c r="L238" s="94">
        <f t="shared" si="23"/>
        <v>2801</v>
      </c>
    </row>
    <row r="239" spans="1:12" ht="12.75">
      <c r="A239" s="33"/>
      <c r="B239" s="22" t="s">
        <v>156</v>
      </c>
      <c r="C239" s="18" t="s">
        <v>157</v>
      </c>
      <c r="D239" s="92">
        <v>0</v>
      </c>
      <c r="E239" s="92">
        <v>0</v>
      </c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f t="shared" si="23"/>
        <v>0</v>
      </c>
    </row>
    <row r="240" spans="1:12" ht="12.75">
      <c r="A240" s="33" t="s">
        <v>13</v>
      </c>
      <c r="B240" s="46">
        <v>0.44</v>
      </c>
      <c r="C240" s="18" t="s">
        <v>55</v>
      </c>
      <c r="D240" s="93">
        <f aca="true" t="shared" si="24" ref="D240:L240">SUM(D232:D239)</f>
        <v>137480</v>
      </c>
      <c r="E240" s="93">
        <f t="shared" si="24"/>
        <v>182267</v>
      </c>
      <c r="F240" s="98">
        <f>SUM(F232:F239)</f>
        <v>78272</v>
      </c>
      <c r="G240" s="93">
        <f>SUM(G232:G239)</f>
        <v>191518</v>
      </c>
      <c r="H240" s="93">
        <f t="shared" si="24"/>
        <v>113373</v>
      </c>
      <c r="I240" s="93">
        <f t="shared" si="24"/>
        <v>185933</v>
      </c>
      <c r="J240" s="98">
        <f t="shared" si="24"/>
        <v>71660</v>
      </c>
      <c r="K240" s="93">
        <f t="shared" si="24"/>
        <v>215104</v>
      </c>
      <c r="L240" s="93">
        <f t="shared" si="24"/>
        <v>286764</v>
      </c>
    </row>
    <row r="241" spans="1:12" ht="10.5" customHeight="1">
      <c r="A241" s="33"/>
      <c r="B241" s="20"/>
      <c r="C241" s="18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1:12" ht="12.75">
      <c r="A242" s="33"/>
      <c r="B242" s="46">
        <v>0.46</v>
      </c>
      <c r="C242" s="18" t="s">
        <v>19</v>
      </c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1:12" ht="12.75">
      <c r="A243" s="33"/>
      <c r="B243" s="22" t="s">
        <v>89</v>
      </c>
      <c r="C243" s="18" t="s">
        <v>79</v>
      </c>
      <c r="D243" s="95">
        <v>16741</v>
      </c>
      <c r="E243" s="117">
        <v>15123</v>
      </c>
      <c r="F243" s="124">
        <v>14200</v>
      </c>
      <c r="G243" s="117">
        <v>15458</v>
      </c>
      <c r="H243" s="95">
        <v>17748</v>
      </c>
      <c r="I243" s="117">
        <f>15458-1471</f>
        <v>13987</v>
      </c>
      <c r="J243" s="130">
        <v>11988</v>
      </c>
      <c r="K243" s="117">
        <v>17000</v>
      </c>
      <c r="L243" s="117">
        <f>SUM(J243:K243)</f>
        <v>28988</v>
      </c>
    </row>
    <row r="244" spans="1:12" ht="12.75">
      <c r="A244" s="33"/>
      <c r="B244" s="22" t="s">
        <v>90</v>
      </c>
      <c r="C244" s="18" t="s">
        <v>81</v>
      </c>
      <c r="D244" s="106">
        <v>0</v>
      </c>
      <c r="E244" s="117">
        <v>181</v>
      </c>
      <c r="F244" s="106">
        <v>0</v>
      </c>
      <c r="G244" s="95">
        <v>180</v>
      </c>
      <c r="H244" s="106">
        <v>0</v>
      </c>
      <c r="I244" s="117">
        <v>180</v>
      </c>
      <c r="J244" s="106">
        <v>0</v>
      </c>
      <c r="K244" s="95">
        <v>196</v>
      </c>
      <c r="L244" s="117">
        <f>SUM(J244:K244)</f>
        <v>196</v>
      </c>
    </row>
    <row r="245" spans="1:12" ht="12.75">
      <c r="A245" s="33"/>
      <c r="B245" s="22" t="s">
        <v>91</v>
      </c>
      <c r="C245" s="18" t="s">
        <v>83</v>
      </c>
      <c r="D245" s="111">
        <v>0</v>
      </c>
      <c r="E245" s="117">
        <v>342</v>
      </c>
      <c r="F245" s="111">
        <v>0</v>
      </c>
      <c r="G245" s="95">
        <v>410</v>
      </c>
      <c r="H245" s="89">
        <v>230</v>
      </c>
      <c r="I245" s="117">
        <v>410</v>
      </c>
      <c r="J245" s="111">
        <v>0</v>
      </c>
      <c r="K245" s="95">
        <v>450</v>
      </c>
      <c r="L245" s="117">
        <f>SUM(J245:K245)</f>
        <v>450</v>
      </c>
    </row>
    <row r="246" spans="1:12" ht="12.75">
      <c r="A246" s="33" t="s">
        <v>13</v>
      </c>
      <c r="B246" s="46">
        <v>0.46</v>
      </c>
      <c r="C246" s="18" t="s">
        <v>19</v>
      </c>
      <c r="D246" s="93">
        <f aca="true" t="shared" si="25" ref="D246:L246">SUM(D243:D245)</f>
        <v>16741</v>
      </c>
      <c r="E246" s="93">
        <f t="shared" si="25"/>
        <v>15646</v>
      </c>
      <c r="F246" s="98">
        <f>SUM(F243:F245)</f>
        <v>14200</v>
      </c>
      <c r="G246" s="93">
        <f>SUM(G243:G245)</f>
        <v>16048</v>
      </c>
      <c r="H246" s="93">
        <f t="shared" si="25"/>
        <v>17978</v>
      </c>
      <c r="I246" s="93">
        <f t="shared" si="25"/>
        <v>14577</v>
      </c>
      <c r="J246" s="98">
        <f t="shared" si="25"/>
        <v>11988</v>
      </c>
      <c r="K246" s="93">
        <f t="shared" si="25"/>
        <v>17646</v>
      </c>
      <c r="L246" s="93">
        <f t="shared" si="25"/>
        <v>29634</v>
      </c>
    </row>
    <row r="247" spans="1:12" ht="10.5" customHeight="1">
      <c r="A247" s="33"/>
      <c r="B247" s="20"/>
      <c r="C247" s="18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1:12" ht="12.75">
      <c r="A248" s="33"/>
      <c r="B248" s="46">
        <v>0.47</v>
      </c>
      <c r="C248" s="18" t="s">
        <v>20</v>
      </c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1:12" ht="12.75">
      <c r="A249" s="33"/>
      <c r="B249" s="22" t="s">
        <v>92</v>
      </c>
      <c r="C249" s="18" t="s">
        <v>79</v>
      </c>
      <c r="D249" s="96">
        <v>20140</v>
      </c>
      <c r="E249" s="94">
        <v>6243</v>
      </c>
      <c r="F249" s="90">
        <v>10650</v>
      </c>
      <c r="G249" s="94">
        <v>6246</v>
      </c>
      <c r="H249" s="96">
        <v>15632</v>
      </c>
      <c r="I249" s="94">
        <v>6246</v>
      </c>
      <c r="J249" s="129">
        <v>7895</v>
      </c>
      <c r="K249" s="94">
        <v>11728</v>
      </c>
      <c r="L249" s="94">
        <f>SUM(J249:K249)</f>
        <v>19623</v>
      </c>
    </row>
    <row r="250" spans="1:12" ht="12.75">
      <c r="A250" s="33"/>
      <c r="B250" s="22" t="s">
        <v>93</v>
      </c>
      <c r="C250" s="18" t="s">
        <v>81</v>
      </c>
      <c r="D250" s="108">
        <v>0</v>
      </c>
      <c r="E250" s="94">
        <v>90</v>
      </c>
      <c r="F250" s="108">
        <v>0</v>
      </c>
      <c r="G250" s="96">
        <v>90</v>
      </c>
      <c r="H250" s="108">
        <v>0</v>
      </c>
      <c r="I250" s="94">
        <v>90</v>
      </c>
      <c r="J250" s="108">
        <v>0</v>
      </c>
      <c r="K250" s="96">
        <v>100</v>
      </c>
      <c r="L250" s="94">
        <f>SUM(J250:K250)</f>
        <v>100</v>
      </c>
    </row>
    <row r="251" spans="1:12" ht="12.75">
      <c r="A251" s="33"/>
      <c r="B251" s="22" t="s">
        <v>94</v>
      </c>
      <c r="C251" s="18" t="s">
        <v>83</v>
      </c>
      <c r="D251" s="110">
        <v>0</v>
      </c>
      <c r="E251" s="116">
        <v>210</v>
      </c>
      <c r="F251" s="110">
        <v>0</v>
      </c>
      <c r="G251" s="116">
        <v>240</v>
      </c>
      <c r="H251" s="88">
        <v>150</v>
      </c>
      <c r="I251" s="116">
        <v>240</v>
      </c>
      <c r="J251" s="110">
        <v>0</v>
      </c>
      <c r="K251" s="116">
        <v>260</v>
      </c>
      <c r="L251" s="116">
        <f>SUM(J251:K251)</f>
        <v>260</v>
      </c>
    </row>
    <row r="252" spans="1:12" ht="12.75">
      <c r="A252" s="33" t="s">
        <v>13</v>
      </c>
      <c r="B252" s="46">
        <v>0.47</v>
      </c>
      <c r="C252" s="18" t="s">
        <v>20</v>
      </c>
      <c r="D252" s="93">
        <f aca="true" t="shared" si="26" ref="D252:I252">SUM(D249:D251)</f>
        <v>20140</v>
      </c>
      <c r="E252" s="93">
        <f t="shared" si="26"/>
        <v>6543</v>
      </c>
      <c r="F252" s="88">
        <f>SUM(F249:F251)</f>
        <v>10650</v>
      </c>
      <c r="G252" s="116">
        <f>SUM(G249:G251)</f>
        <v>6576</v>
      </c>
      <c r="H252" s="116">
        <f t="shared" si="26"/>
        <v>15782</v>
      </c>
      <c r="I252" s="116">
        <f t="shared" si="26"/>
        <v>6576</v>
      </c>
      <c r="J252" s="88">
        <f>SUM(J249:J251)</f>
        <v>7895</v>
      </c>
      <c r="K252" s="116">
        <f>SUM(K249:K251)</f>
        <v>12088</v>
      </c>
      <c r="L252" s="116">
        <f>SUM(L249:L251)</f>
        <v>19983</v>
      </c>
    </row>
    <row r="253" spans="1:12" ht="10.5" customHeight="1">
      <c r="A253" s="33"/>
      <c r="B253" s="20"/>
      <c r="C253" s="18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1:12" ht="12.75">
      <c r="A254" s="33"/>
      <c r="B254" s="46">
        <v>0.48</v>
      </c>
      <c r="C254" s="18" t="s">
        <v>21</v>
      </c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1:12" ht="12.75">
      <c r="A255" s="33"/>
      <c r="B255" s="22" t="s">
        <v>95</v>
      </c>
      <c r="C255" s="18" t="s">
        <v>79</v>
      </c>
      <c r="D255" s="95">
        <v>23315</v>
      </c>
      <c r="E255" s="117">
        <v>24426</v>
      </c>
      <c r="F255" s="124">
        <v>16472</v>
      </c>
      <c r="G255" s="117">
        <v>25409</v>
      </c>
      <c r="H255" s="95">
        <v>22261</v>
      </c>
      <c r="I255" s="117">
        <f>25409-667</f>
        <v>24742</v>
      </c>
      <c r="J255" s="130">
        <v>18158</v>
      </c>
      <c r="K255" s="117">
        <v>26638</v>
      </c>
      <c r="L255" s="117">
        <f>SUM(J255:K255)</f>
        <v>44796</v>
      </c>
    </row>
    <row r="256" spans="1:12" ht="12.75">
      <c r="A256" s="33"/>
      <c r="B256" s="22" t="s">
        <v>96</v>
      </c>
      <c r="C256" s="18" t="s">
        <v>81</v>
      </c>
      <c r="D256" s="106">
        <v>0</v>
      </c>
      <c r="E256" s="117">
        <v>90</v>
      </c>
      <c r="F256" s="106">
        <v>0</v>
      </c>
      <c r="G256" s="95">
        <v>90</v>
      </c>
      <c r="H256" s="106">
        <v>0</v>
      </c>
      <c r="I256" s="117">
        <v>90</v>
      </c>
      <c r="J256" s="106">
        <v>0</v>
      </c>
      <c r="K256" s="95">
        <v>100</v>
      </c>
      <c r="L256" s="117">
        <f>SUM(J256:K256)</f>
        <v>100</v>
      </c>
    </row>
    <row r="257" spans="1:12" ht="12.75">
      <c r="A257" s="33"/>
      <c r="B257" s="22" t="s">
        <v>97</v>
      </c>
      <c r="C257" s="18" t="s">
        <v>83</v>
      </c>
      <c r="D257" s="111">
        <v>0</v>
      </c>
      <c r="E257" s="117">
        <v>315</v>
      </c>
      <c r="F257" s="111">
        <v>0</v>
      </c>
      <c r="G257" s="95">
        <v>360</v>
      </c>
      <c r="H257" s="89">
        <v>230</v>
      </c>
      <c r="I257" s="117">
        <v>360</v>
      </c>
      <c r="J257" s="111">
        <v>0</v>
      </c>
      <c r="K257" s="95">
        <v>390</v>
      </c>
      <c r="L257" s="117">
        <f>SUM(J257:K257)</f>
        <v>390</v>
      </c>
    </row>
    <row r="258" spans="1:12" ht="12.75">
      <c r="A258" s="33" t="s">
        <v>13</v>
      </c>
      <c r="B258" s="46">
        <v>0.48</v>
      </c>
      <c r="C258" s="18" t="s">
        <v>21</v>
      </c>
      <c r="D258" s="93">
        <f aca="true" t="shared" si="27" ref="D258:L258">SUM(D255:D257)</f>
        <v>23315</v>
      </c>
      <c r="E258" s="93">
        <f t="shared" si="27"/>
        <v>24831</v>
      </c>
      <c r="F258" s="98">
        <f>SUM(F255:F257)</f>
        <v>16472</v>
      </c>
      <c r="G258" s="93">
        <f>SUM(G255:G257)</f>
        <v>25859</v>
      </c>
      <c r="H258" s="93">
        <f t="shared" si="27"/>
        <v>22491</v>
      </c>
      <c r="I258" s="93">
        <f t="shared" si="27"/>
        <v>25192</v>
      </c>
      <c r="J258" s="98">
        <f t="shared" si="27"/>
        <v>18158</v>
      </c>
      <c r="K258" s="93">
        <f t="shared" si="27"/>
        <v>27128</v>
      </c>
      <c r="L258" s="93">
        <f t="shared" si="27"/>
        <v>45286</v>
      </c>
    </row>
    <row r="259" spans="1:12" ht="10.5" customHeight="1">
      <c r="A259" s="33"/>
      <c r="B259" s="46"/>
      <c r="C259" s="18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1:12" ht="12.75">
      <c r="A260" s="33"/>
      <c r="B260" s="46">
        <v>0.49</v>
      </c>
      <c r="C260" s="18" t="s">
        <v>312</v>
      </c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1:12" ht="12.75">
      <c r="A261" s="33"/>
      <c r="B261" s="22" t="s">
        <v>115</v>
      </c>
      <c r="C261" s="18" t="s">
        <v>79</v>
      </c>
      <c r="D261" s="92">
        <v>0</v>
      </c>
      <c r="E261" s="92">
        <v>0</v>
      </c>
      <c r="F261" s="92">
        <v>0</v>
      </c>
      <c r="G261" s="94">
        <v>1000</v>
      </c>
      <c r="H261" s="92">
        <v>0</v>
      </c>
      <c r="I261" s="94">
        <f>1000-270</f>
        <v>730</v>
      </c>
      <c r="J261" s="131">
        <v>0</v>
      </c>
      <c r="K261" s="92">
        <v>0</v>
      </c>
      <c r="L261" s="92">
        <f>SUM(J261:K261)</f>
        <v>0</v>
      </c>
    </row>
    <row r="262" spans="1:12" ht="12.75">
      <c r="A262" s="33"/>
      <c r="B262" s="22" t="s">
        <v>116</v>
      </c>
      <c r="C262" s="18" t="s">
        <v>81</v>
      </c>
      <c r="D262" s="92">
        <v>0</v>
      </c>
      <c r="E262" s="92">
        <v>0</v>
      </c>
      <c r="F262" s="92">
        <v>0</v>
      </c>
      <c r="G262" s="94">
        <v>1</v>
      </c>
      <c r="H262" s="92">
        <v>0</v>
      </c>
      <c r="I262" s="94">
        <v>1</v>
      </c>
      <c r="J262" s="92">
        <v>0</v>
      </c>
      <c r="K262" s="92">
        <v>0</v>
      </c>
      <c r="L262" s="92">
        <f>SUM(J262:K262)</f>
        <v>0</v>
      </c>
    </row>
    <row r="263" spans="1:12" ht="12.75">
      <c r="A263" s="33"/>
      <c r="B263" s="22" t="s">
        <v>117</v>
      </c>
      <c r="C263" s="18" t="s">
        <v>83</v>
      </c>
      <c r="D263" s="92">
        <v>0</v>
      </c>
      <c r="E263" s="92">
        <v>0</v>
      </c>
      <c r="F263" s="92">
        <v>0</v>
      </c>
      <c r="G263" s="94">
        <v>1</v>
      </c>
      <c r="H263" s="92">
        <v>0</v>
      </c>
      <c r="I263" s="94">
        <v>1</v>
      </c>
      <c r="J263" s="92">
        <v>0</v>
      </c>
      <c r="K263" s="92">
        <v>0</v>
      </c>
      <c r="L263" s="92">
        <f>SUM(J263:K263)</f>
        <v>0</v>
      </c>
    </row>
    <row r="264" spans="1:12" ht="12.75">
      <c r="A264" s="33"/>
      <c r="B264" s="132" t="s">
        <v>275</v>
      </c>
      <c r="C264" s="18" t="s">
        <v>310</v>
      </c>
      <c r="D264" s="92">
        <v>0</v>
      </c>
      <c r="E264" s="92">
        <v>0</v>
      </c>
      <c r="F264" s="92">
        <v>0</v>
      </c>
      <c r="G264" s="92">
        <v>0</v>
      </c>
      <c r="H264" s="92">
        <v>0</v>
      </c>
      <c r="I264" s="94">
        <v>15000</v>
      </c>
      <c r="J264" s="92">
        <v>0</v>
      </c>
      <c r="K264" s="94">
        <v>20000</v>
      </c>
      <c r="L264" s="94">
        <f>SUM(J264:K264)</f>
        <v>20000</v>
      </c>
    </row>
    <row r="265" spans="1:12" ht="12.75">
      <c r="A265" s="33" t="s">
        <v>13</v>
      </c>
      <c r="B265" s="46">
        <v>0.49</v>
      </c>
      <c r="C265" s="18" t="s">
        <v>312</v>
      </c>
      <c r="D265" s="99">
        <f aca="true" t="shared" si="28" ref="D265:L265">SUM(D261:D264)</f>
        <v>0</v>
      </c>
      <c r="E265" s="99">
        <f t="shared" si="28"/>
        <v>0</v>
      </c>
      <c r="F265" s="99">
        <f t="shared" si="28"/>
        <v>0</v>
      </c>
      <c r="G265" s="93">
        <f t="shared" si="28"/>
        <v>1002</v>
      </c>
      <c r="H265" s="99">
        <f t="shared" si="28"/>
        <v>0</v>
      </c>
      <c r="I265" s="93">
        <f t="shared" si="28"/>
        <v>15732</v>
      </c>
      <c r="J265" s="99">
        <f t="shared" si="28"/>
        <v>0</v>
      </c>
      <c r="K265" s="93">
        <f t="shared" si="28"/>
        <v>20000</v>
      </c>
      <c r="L265" s="93">
        <f t="shared" si="28"/>
        <v>20000</v>
      </c>
    </row>
    <row r="266" spans="1:12" ht="12.75">
      <c r="A266" s="33" t="s">
        <v>13</v>
      </c>
      <c r="B266" s="43">
        <v>80.001</v>
      </c>
      <c r="C266" s="23" t="s">
        <v>77</v>
      </c>
      <c r="D266" s="94">
        <f aca="true" t="shared" si="29" ref="D266:L266">D258+D252+D246+D240+D265</f>
        <v>197676</v>
      </c>
      <c r="E266" s="94">
        <f t="shared" si="29"/>
        <v>229287</v>
      </c>
      <c r="F266" s="87">
        <f>F258+F252+F246+F240+F265</f>
        <v>119594</v>
      </c>
      <c r="G266" s="94">
        <f>G258+G252+G246+G240+G265</f>
        <v>241003</v>
      </c>
      <c r="H266" s="94">
        <f t="shared" si="29"/>
        <v>169624</v>
      </c>
      <c r="I266" s="94">
        <f t="shared" si="29"/>
        <v>248010</v>
      </c>
      <c r="J266" s="87">
        <f t="shared" si="29"/>
        <v>109701</v>
      </c>
      <c r="K266" s="94">
        <f t="shared" si="29"/>
        <v>291966</v>
      </c>
      <c r="L266" s="94">
        <f t="shared" si="29"/>
        <v>401667</v>
      </c>
    </row>
    <row r="267" spans="1:12" ht="12.75">
      <c r="A267" s="33" t="s">
        <v>13</v>
      </c>
      <c r="B267" s="20">
        <v>80</v>
      </c>
      <c r="C267" s="18" t="s">
        <v>16</v>
      </c>
      <c r="D267" s="93">
        <f aca="true" t="shared" si="30" ref="D267:L267">D266</f>
        <v>197676</v>
      </c>
      <c r="E267" s="93">
        <f t="shared" si="30"/>
        <v>229287</v>
      </c>
      <c r="F267" s="98">
        <f>F266</f>
        <v>119594</v>
      </c>
      <c r="G267" s="93">
        <f>G266</f>
        <v>241003</v>
      </c>
      <c r="H267" s="93">
        <f t="shared" si="30"/>
        <v>169624</v>
      </c>
      <c r="I267" s="93">
        <f t="shared" si="30"/>
        <v>248010</v>
      </c>
      <c r="J267" s="98">
        <f t="shared" si="30"/>
        <v>109701</v>
      </c>
      <c r="K267" s="93">
        <f t="shared" si="30"/>
        <v>291966</v>
      </c>
      <c r="L267" s="93">
        <f t="shared" si="30"/>
        <v>401667</v>
      </c>
    </row>
    <row r="268" spans="1:12" ht="12.75">
      <c r="A268" s="40" t="s">
        <v>13</v>
      </c>
      <c r="B268" s="137">
        <v>2801</v>
      </c>
      <c r="C268" s="65" t="s">
        <v>3</v>
      </c>
      <c r="D268" s="93">
        <f aca="true" t="shared" si="31" ref="D268:L268">D267+D227+D196+D184</f>
        <v>403876</v>
      </c>
      <c r="E268" s="93">
        <f t="shared" si="31"/>
        <v>358018</v>
      </c>
      <c r="F268" s="98">
        <f>F267+F227+F196+F184</f>
        <v>209344</v>
      </c>
      <c r="G268" s="93">
        <f>G267+G227+G196+G184</f>
        <v>620434</v>
      </c>
      <c r="H268" s="93">
        <f t="shared" si="31"/>
        <v>355645</v>
      </c>
      <c r="I268" s="93">
        <f t="shared" si="31"/>
        <v>627441</v>
      </c>
      <c r="J268" s="98">
        <f t="shared" si="31"/>
        <v>243383</v>
      </c>
      <c r="K268" s="93">
        <f t="shared" si="31"/>
        <v>720372</v>
      </c>
      <c r="L268" s="93">
        <f t="shared" si="31"/>
        <v>963755</v>
      </c>
    </row>
    <row r="269" spans="1:12" ht="12.75">
      <c r="A269" s="50" t="s">
        <v>13</v>
      </c>
      <c r="B269" s="51"/>
      <c r="C269" s="52" t="s">
        <v>14</v>
      </c>
      <c r="D269" s="93">
        <f>D75+D268+D133</f>
        <v>403876</v>
      </c>
      <c r="E269" s="93">
        <f aca="true" t="shared" si="32" ref="E269:L269">E75+E268+E133</f>
        <v>365413</v>
      </c>
      <c r="F269" s="93">
        <f t="shared" si="32"/>
        <v>209344</v>
      </c>
      <c r="G269" s="93">
        <f t="shared" si="32"/>
        <v>629296</v>
      </c>
      <c r="H269" s="93">
        <f t="shared" si="32"/>
        <v>355645</v>
      </c>
      <c r="I269" s="93">
        <f t="shared" si="32"/>
        <v>636303</v>
      </c>
      <c r="J269" s="93">
        <f t="shared" si="32"/>
        <v>243383</v>
      </c>
      <c r="K269" s="93">
        <f t="shared" si="32"/>
        <v>729520</v>
      </c>
      <c r="L269" s="93">
        <f t="shared" si="32"/>
        <v>972903</v>
      </c>
    </row>
    <row r="270" spans="1:12" ht="12.75">
      <c r="A270" s="33"/>
      <c r="B270" s="20"/>
      <c r="C270" s="2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1:12" ht="12.75">
      <c r="A271" s="33"/>
      <c r="B271" s="20"/>
      <c r="C271" s="23" t="s">
        <v>98</v>
      </c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1:12" ht="12.75">
      <c r="A272" s="33" t="s">
        <v>15</v>
      </c>
      <c r="B272" s="24">
        <v>4801</v>
      </c>
      <c r="C272" s="23" t="s">
        <v>5</v>
      </c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1:12" ht="12.75">
      <c r="A273" s="33"/>
      <c r="B273" s="44">
        <v>1</v>
      </c>
      <c r="C273" s="18" t="s">
        <v>22</v>
      </c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1:12" ht="12.75">
      <c r="A274" s="33"/>
      <c r="B274" s="47">
        <v>1.8</v>
      </c>
      <c r="C274" s="23" t="s">
        <v>28</v>
      </c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1:12" ht="25.5">
      <c r="A275" s="33"/>
      <c r="B275" s="20">
        <v>60</v>
      </c>
      <c r="C275" s="18" t="s">
        <v>100</v>
      </c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1:12" ht="25.5">
      <c r="A276" s="33"/>
      <c r="B276" s="20" t="s">
        <v>265</v>
      </c>
      <c r="C276" s="18" t="s">
        <v>266</v>
      </c>
      <c r="D276" s="87">
        <v>6447</v>
      </c>
      <c r="E276" s="92">
        <v>0</v>
      </c>
      <c r="F276" s="92">
        <v>0</v>
      </c>
      <c r="G276" s="92">
        <v>0</v>
      </c>
      <c r="H276" s="87">
        <v>1553</v>
      </c>
      <c r="I276" s="92">
        <v>0</v>
      </c>
      <c r="J276" s="87">
        <v>1</v>
      </c>
      <c r="K276" s="92">
        <v>0</v>
      </c>
      <c r="L276" s="87">
        <f>SUM(J276:K276)</f>
        <v>1</v>
      </c>
    </row>
    <row r="277" spans="1:12" ht="25.5">
      <c r="A277" s="33" t="s">
        <v>13</v>
      </c>
      <c r="B277" s="20">
        <v>60</v>
      </c>
      <c r="C277" s="18" t="s">
        <v>100</v>
      </c>
      <c r="D277" s="98">
        <f aca="true" t="shared" si="33" ref="D277:L277">SUM(D276:D276)</f>
        <v>6447</v>
      </c>
      <c r="E277" s="99">
        <f t="shared" si="33"/>
        <v>0</v>
      </c>
      <c r="F277" s="99">
        <f>SUM(F276:F276)</f>
        <v>0</v>
      </c>
      <c r="G277" s="99">
        <f>SUM(G276:G276)</f>
        <v>0</v>
      </c>
      <c r="H277" s="98">
        <f t="shared" si="33"/>
        <v>1553</v>
      </c>
      <c r="I277" s="99">
        <f t="shared" si="33"/>
        <v>0</v>
      </c>
      <c r="J277" s="98">
        <f t="shared" si="33"/>
        <v>1</v>
      </c>
      <c r="K277" s="99">
        <f t="shared" si="33"/>
        <v>0</v>
      </c>
      <c r="L277" s="98">
        <f t="shared" si="33"/>
        <v>1</v>
      </c>
    </row>
    <row r="278" spans="1:12" ht="9.75" customHeight="1">
      <c r="A278" s="33"/>
      <c r="B278" s="20"/>
      <c r="C278" s="18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1:12" ht="12.75">
      <c r="A279" s="33"/>
      <c r="B279" s="20">
        <v>62</v>
      </c>
      <c r="C279" s="18" t="s">
        <v>101</v>
      </c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1:12" ht="25.5">
      <c r="A280" s="33"/>
      <c r="B280" s="20" t="s">
        <v>267</v>
      </c>
      <c r="C280" s="18" t="s">
        <v>268</v>
      </c>
      <c r="D280" s="87">
        <v>4200</v>
      </c>
      <c r="E280" s="92">
        <v>0</v>
      </c>
      <c r="F280" s="92">
        <v>0</v>
      </c>
      <c r="G280" s="92">
        <v>0</v>
      </c>
      <c r="H280" s="92">
        <v>0</v>
      </c>
      <c r="I280" s="92">
        <v>0</v>
      </c>
      <c r="J280" s="87">
        <v>1</v>
      </c>
      <c r="K280" s="92">
        <v>0</v>
      </c>
      <c r="L280" s="87">
        <f>SUM(J280:K280)</f>
        <v>1</v>
      </c>
    </row>
    <row r="281" spans="1:12" ht="12.75">
      <c r="A281" s="33" t="s">
        <v>13</v>
      </c>
      <c r="B281" s="20">
        <v>62</v>
      </c>
      <c r="C281" s="18" t="s">
        <v>101</v>
      </c>
      <c r="D281" s="98">
        <f aca="true" t="shared" si="34" ref="D281:L281">SUM(D280:D280)</f>
        <v>4200</v>
      </c>
      <c r="E281" s="99">
        <f t="shared" si="34"/>
        <v>0</v>
      </c>
      <c r="F281" s="99">
        <f>SUM(F280:F280)</f>
        <v>0</v>
      </c>
      <c r="G281" s="99">
        <f>SUM(G280:G280)</f>
        <v>0</v>
      </c>
      <c r="H281" s="99">
        <f t="shared" si="34"/>
        <v>0</v>
      </c>
      <c r="I281" s="99">
        <f t="shared" si="34"/>
        <v>0</v>
      </c>
      <c r="J281" s="98">
        <f t="shared" si="34"/>
        <v>1</v>
      </c>
      <c r="K281" s="99">
        <f t="shared" si="34"/>
        <v>0</v>
      </c>
      <c r="L281" s="98">
        <f t="shared" si="34"/>
        <v>1</v>
      </c>
    </row>
    <row r="282" spans="1:12" ht="9.75" customHeight="1">
      <c r="A282" s="33"/>
      <c r="B282" s="20"/>
      <c r="C282" s="18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1:12" ht="25.5" customHeight="1">
      <c r="A283" s="33"/>
      <c r="B283" s="20">
        <v>79</v>
      </c>
      <c r="C283" s="18" t="s">
        <v>254</v>
      </c>
      <c r="D283" s="60"/>
      <c r="E283" s="60"/>
      <c r="F283" s="60"/>
      <c r="G283" s="108"/>
      <c r="H283" s="60"/>
      <c r="I283" s="60"/>
      <c r="J283" s="96"/>
      <c r="K283" s="108"/>
      <c r="L283" s="108"/>
    </row>
    <row r="284" spans="1:12" ht="25.5" customHeight="1">
      <c r="A284" s="33"/>
      <c r="B284" s="20">
        <v>71</v>
      </c>
      <c r="C284" s="18" t="s">
        <v>249</v>
      </c>
      <c r="D284" s="60"/>
      <c r="E284" s="60"/>
      <c r="F284" s="60"/>
      <c r="G284" s="108"/>
      <c r="H284" s="60"/>
      <c r="I284" s="60"/>
      <c r="J284" s="96"/>
      <c r="K284" s="108"/>
      <c r="L284" s="108"/>
    </row>
    <row r="285" spans="1:12" ht="12.75">
      <c r="A285" s="33"/>
      <c r="B285" s="20" t="s">
        <v>236</v>
      </c>
      <c r="C285" s="18" t="s">
        <v>114</v>
      </c>
      <c r="D285" s="108">
        <v>0</v>
      </c>
      <c r="E285" s="108">
        <v>0</v>
      </c>
      <c r="F285" s="96">
        <v>10100</v>
      </c>
      <c r="G285" s="108">
        <v>0</v>
      </c>
      <c r="H285" s="90">
        <v>10100</v>
      </c>
      <c r="I285" s="108">
        <v>0</v>
      </c>
      <c r="J285" s="96">
        <v>9871</v>
      </c>
      <c r="K285" s="108">
        <v>0</v>
      </c>
      <c r="L285" s="89">
        <f>SUM(J285:K285)</f>
        <v>9871</v>
      </c>
    </row>
    <row r="286" spans="1:12" ht="9.75" customHeight="1">
      <c r="A286" s="33"/>
      <c r="B286" s="20"/>
      <c r="C286" s="18"/>
      <c r="D286" s="60"/>
      <c r="E286" s="60"/>
      <c r="F286" s="60"/>
      <c r="G286" s="108"/>
      <c r="H286" s="60"/>
      <c r="I286" s="60"/>
      <c r="J286" s="96"/>
      <c r="K286" s="108"/>
      <c r="L286" s="108"/>
    </row>
    <row r="287" spans="1:12" ht="25.5" customHeight="1">
      <c r="A287" s="33"/>
      <c r="B287" s="20">
        <v>72</v>
      </c>
      <c r="C287" s="18" t="s">
        <v>256</v>
      </c>
      <c r="D287" s="60"/>
      <c r="E287" s="60"/>
      <c r="F287" s="60"/>
      <c r="G287" s="108"/>
      <c r="H287" s="60"/>
      <c r="I287" s="60"/>
      <c r="J287" s="96"/>
      <c r="K287" s="108"/>
      <c r="L287" s="108"/>
    </row>
    <row r="288" spans="1:12" ht="12.75" customHeight="1">
      <c r="A288" s="33"/>
      <c r="B288" s="20" t="s">
        <v>237</v>
      </c>
      <c r="C288" s="18" t="s">
        <v>114</v>
      </c>
      <c r="D288" s="108">
        <v>0</v>
      </c>
      <c r="E288" s="108">
        <v>0</v>
      </c>
      <c r="F288" s="96">
        <v>10100</v>
      </c>
      <c r="G288" s="108">
        <v>0</v>
      </c>
      <c r="H288" s="90">
        <v>10100</v>
      </c>
      <c r="I288" s="108">
        <v>0</v>
      </c>
      <c r="J288" s="96">
        <v>9952</v>
      </c>
      <c r="K288" s="108">
        <v>0</v>
      </c>
      <c r="L288" s="89">
        <f>SUM(J288:K288)</f>
        <v>9952</v>
      </c>
    </row>
    <row r="289" spans="1:12" ht="9.75" customHeight="1">
      <c r="A289" s="33"/>
      <c r="B289" s="20"/>
      <c r="C289" s="18"/>
      <c r="D289" s="60"/>
      <c r="E289" s="60"/>
      <c r="F289" s="60"/>
      <c r="G289" s="108"/>
      <c r="H289" s="60"/>
      <c r="I289" s="60"/>
      <c r="J289" s="96"/>
      <c r="K289" s="108"/>
      <c r="L289" s="108"/>
    </row>
    <row r="290" spans="1:12" ht="25.5" customHeight="1">
      <c r="A290" s="33"/>
      <c r="B290" s="20">
        <v>73</v>
      </c>
      <c r="C290" s="18" t="s">
        <v>250</v>
      </c>
      <c r="D290" s="60"/>
      <c r="E290" s="60"/>
      <c r="F290" s="60"/>
      <c r="G290" s="108"/>
      <c r="H290" s="60"/>
      <c r="I290" s="60"/>
      <c r="J290" s="96"/>
      <c r="K290" s="108"/>
      <c r="L290" s="108"/>
    </row>
    <row r="291" spans="1:12" ht="12.75" customHeight="1">
      <c r="A291" s="33"/>
      <c r="B291" s="20" t="s">
        <v>238</v>
      </c>
      <c r="C291" s="18" t="s">
        <v>114</v>
      </c>
      <c r="D291" s="108">
        <v>0</v>
      </c>
      <c r="E291" s="108">
        <v>0</v>
      </c>
      <c r="F291" s="96">
        <v>10100</v>
      </c>
      <c r="G291" s="108">
        <v>0</v>
      </c>
      <c r="H291" s="90">
        <v>10100</v>
      </c>
      <c r="I291" s="108">
        <v>0</v>
      </c>
      <c r="J291" s="96">
        <v>2453</v>
      </c>
      <c r="K291" s="108">
        <v>0</v>
      </c>
      <c r="L291" s="87">
        <f>SUM(J291:K291)</f>
        <v>2453</v>
      </c>
    </row>
    <row r="292" spans="1:12" ht="9.75" customHeight="1">
      <c r="A292" s="33"/>
      <c r="B292" s="20"/>
      <c r="C292" s="18"/>
      <c r="D292" s="60"/>
      <c r="E292" s="60"/>
      <c r="F292" s="60"/>
      <c r="G292" s="108"/>
      <c r="H292" s="60"/>
      <c r="I292" s="60"/>
      <c r="J292" s="96"/>
      <c r="K292" s="108"/>
      <c r="L292" s="108"/>
    </row>
    <row r="293" spans="1:12" ht="25.5" customHeight="1">
      <c r="A293" s="33"/>
      <c r="B293" s="20">
        <v>74</v>
      </c>
      <c r="C293" s="18" t="s">
        <v>251</v>
      </c>
      <c r="D293" s="60"/>
      <c r="E293" s="60"/>
      <c r="F293" s="60"/>
      <c r="G293" s="108"/>
      <c r="H293" s="60"/>
      <c r="I293" s="60"/>
      <c r="J293" s="96"/>
      <c r="K293" s="108"/>
      <c r="L293" s="108"/>
    </row>
    <row r="294" spans="1:12" ht="12.75" customHeight="1">
      <c r="A294" s="40"/>
      <c r="B294" s="21" t="s">
        <v>239</v>
      </c>
      <c r="C294" s="64" t="s">
        <v>114</v>
      </c>
      <c r="D294" s="107">
        <v>0</v>
      </c>
      <c r="E294" s="107">
        <v>0</v>
      </c>
      <c r="F294" s="113">
        <v>10100</v>
      </c>
      <c r="G294" s="107">
        <v>0</v>
      </c>
      <c r="H294" s="121">
        <v>10100</v>
      </c>
      <c r="I294" s="107">
        <v>0</v>
      </c>
      <c r="J294" s="113">
        <v>2337</v>
      </c>
      <c r="K294" s="107">
        <v>0</v>
      </c>
      <c r="L294" s="88">
        <f>SUM(J294:K294)</f>
        <v>2337</v>
      </c>
    </row>
    <row r="295" spans="1:12" ht="0.75" customHeight="1">
      <c r="A295" s="33"/>
      <c r="B295" s="20"/>
      <c r="C295" s="18"/>
      <c r="D295" s="60"/>
      <c r="E295" s="60"/>
      <c r="F295" s="60"/>
      <c r="G295" s="108"/>
      <c r="H295" s="60"/>
      <c r="I295" s="60"/>
      <c r="J295" s="96"/>
      <c r="K295" s="108"/>
      <c r="L295" s="108"/>
    </row>
    <row r="296" spans="1:12" ht="25.5" customHeight="1">
      <c r="A296" s="33"/>
      <c r="B296" s="20">
        <v>75</v>
      </c>
      <c r="C296" s="18" t="s">
        <v>252</v>
      </c>
      <c r="D296" s="60"/>
      <c r="E296" s="60"/>
      <c r="F296" s="60"/>
      <c r="G296" s="108"/>
      <c r="H296" s="60"/>
      <c r="I296" s="60"/>
      <c r="J296" s="96"/>
      <c r="K296" s="108"/>
      <c r="L296" s="108"/>
    </row>
    <row r="297" spans="1:12" ht="12.75" customHeight="1">
      <c r="A297" s="33"/>
      <c r="B297" s="20" t="s">
        <v>240</v>
      </c>
      <c r="C297" s="18" t="s">
        <v>114</v>
      </c>
      <c r="D297" s="108">
        <v>0</v>
      </c>
      <c r="E297" s="108">
        <v>0</v>
      </c>
      <c r="F297" s="96">
        <v>10100</v>
      </c>
      <c r="G297" s="108">
        <v>0</v>
      </c>
      <c r="H297" s="90">
        <v>10100</v>
      </c>
      <c r="I297" s="108">
        <v>0</v>
      </c>
      <c r="J297" s="96">
        <v>2357</v>
      </c>
      <c r="K297" s="108">
        <v>0</v>
      </c>
      <c r="L297" s="89">
        <f>SUM(J297:K297)</f>
        <v>2357</v>
      </c>
    </row>
    <row r="298" spans="1:12" ht="10.5" customHeight="1">
      <c r="A298" s="33"/>
      <c r="B298" s="20"/>
      <c r="C298" s="18"/>
      <c r="D298" s="60"/>
      <c r="E298" s="60"/>
      <c r="F298" s="60"/>
      <c r="G298" s="108"/>
      <c r="H298" s="60"/>
      <c r="I298" s="60"/>
      <c r="J298" s="96"/>
      <c r="K298" s="108"/>
      <c r="L298" s="108"/>
    </row>
    <row r="299" spans="1:12" ht="25.5" customHeight="1">
      <c r="A299" s="33"/>
      <c r="B299" s="20">
        <v>76</v>
      </c>
      <c r="C299" s="18" t="s">
        <v>253</v>
      </c>
      <c r="D299" s="60"/>
      <c r="E299" s="60"/>
      <c r="F299" s="60"/>
      <c r="G299" s="108"/>
      <c r="H299" s="60"/>
      <c r="I299" s="60"/>
      <c r="J299" s="96"/>
      <c r="K299" s="108"/>
      <c r="L299" s="108"/>
    </row>
    <row r="300" spans="1:12" ht="12.75" customHeight="1">
      <c r="A300" s="33"/>
      <c r="B300" s="20" t="s">
        <v>241</v>
      </c>
      <c r="C300" s="18" t="s">
        <v>114</v>
      </c>
      <c r="D300" s="108">
        <v>0</v>
      </c>
      <c r="E300" s="108">
        <v>0</v>
      </c>
      <c r="F300" s="96">
        <v>10100</v>
      </c>
      <c r="G300" s="108">
        <v>0</v>
      </c>
      <c r="H300" s="90">
        <v>10100</v>
      </c>
      <c r="I300" s="108">
        <v>0</v>
      </c>
      <c r="J300" s="96">
        <v>2453</v>
      </c>
      <c r="K300" s="108">
        <v>0</v>
      </c>
      <c r="L300" s="89">
        <f>SUM(J300:K300)</f>
        <v>2453</v>
      </c>
    </row>
    <row r="301" spans="1:12" ht="10.5" customHeight="1">
      <c r="A301" s="33"/>
      <c r="B301" s="20"/>
      <c r="C301" s="18"/>
      <c r="D301" s="60"/>
      <c r="E301" s="60"/>
      <c r="F301" s="60"/>
      <c r="G301" s="108"/>
      <c r="H301" s="60"/>
      <c r="I301" s="60"/>
      <c r="J301" s="96"/>
      <c r="K301" s="108"/>
      <c r="L301" s="108"/>
    </row>
    <row r="302" spans="1:12" ht="25.5" customHeight="1">
      <c r="A302" s="33"/>
      <c r="B302" s="20">
        <v>77</v>
      </c>
      <c r="C302" s="18" t="s">
        <v>231</v>
      </c>
      <c r="D302" s="60"/>
      <c r="E302" s="60"/>
      <c r="F302" s="60"/>
      <c r="G302" s="108"/>
      <c r="H302" s="60"/>
      <c r="I302" s="60"/>
      <c r="J302" s="96"/>
      <c r="K302" s="108"/>
      <c r="L302" s="108"/>
    </row>
    <row r="303" spans="1:12" ht="12.75" customHeight="1">
      <c r="A303" s="33"/>
      <c r="B303" s="20" t="s">
        <v>242</v>
      </c>
      <c r="C303" s="18" t="s">
        <v>114</v>
      </c>
      <c r="D303" s="108">
        <v>0</v>
      </c>
      <c r="E303" s="108">
        <v>0</v>
      </c>
      <c r="F303" s="96">
        <v>2525</v>
      </c>
      <c r="G303" s="108">
        <v>0</v>
      </c>
      <c r="H303" s="90">
        <v>2525</v>
      </c>
      <c r="I303" s="108">
        <v>0</v>
      </c>
      <c r="J303" s="96">
        <v>473</v>
      </c>
      <c r="K303" s="108">
        <v>0</v>
      </c>
      <c r="L303" s="87">
        <f>SUM(J303:K303)</f>
        <v>473</v>
      </c>
    </row>
    <row r="304" spans="1:12" ht="10.5" customHeight="1">
      <c r="A304" s="33"/>
      <c r="B304" s="20"/>
      <c r="C304" s="18"/>
      <c r="D304" s="60"/>
      <c r="E304" s="60"/>
      <c r="F304" s="60"/>
      <c r="G304" s="108"/>
      <c r="H304" s="60"/>
      <c r="I304" s="60"/>
      <c r="J304" s="96"/>
      <c r="K304" s="108"/>
      <c r="L304" s="108"/>
    </row>
    <row r="305" spans="1:12" ht="25.5" customHeight="1">
      <c r="A305" s="33"/>
      <c r="B305" s="20">
        <v>78</v>
      </c>
      <c r="C305" s="18" t="s">
        <v>255</v>
      </c>
      <c r="D305" s="60"/>
      <c r="E305" s="60"/>
      <c r="F305" s="60"/>
      <c r="G305" s="108"/>
      <c r="H305" s="60"/>
      <c r="I305" s="60"/>
      <c r="J305" s="96"/>
      <c r="K305" s="108"/>
      <c r="L305" s="108"/>
    </row>
    <row r="306" spans="1:12" ht="12.75">
      <c r="A306" s="33"/>
      <c r="B306" s="20" t="s">
        <v>243</v>
      </c>
      <c r="C306" s="18" t="s">
        <v>114</v>
      </c>
      <c r="D306" s="108">
        <v>0</v>
      </c>
      <c r="E306" s="108">
        <v>0</v>
      </c>
      <c r="F306" s="96">
        <v>10100</v>
      </c>
      <c r="G306" s="108">
        <v>0</v>
      </c>
      <c r="H306" s="90">
        <v>10100</v>
      </c>
      <c r="I306" s="108">
        <v>0</v>
      </c>
      <c r="J306" s="96">
        <v>2509</v>
      </c>
      <c r="K306" s="108">
        <v>0</v>
      </c>
      <c r="L306" s="87">
        <f>SUM(J306:K306)</f>
        <v>2509</v>
      </c>
    </row>
    <row r="307" spans="1:12" ht="10.5" customHeight="1">
      <c r="A307" s="33"/>
      <c r="B307" s="20"/>
      <c r="C307" s="18"/>
      <c r="D307" s="60"/>
      <c r="E307" s="60"/>
      <c r="F307" s="60"/>
      <c r="G307" s="108"/>
      <c r="H307" s="60"/>
      <c r="I307" s="60"/>
      <c r="J307" s="96"/>
      <c r="K307" s="108"/>
      <c r="L307" s="108"/>
    </row>
    <row r="308" spans="1:12" ht="12.75">
      <c r="A308" s="33"/>
      <c r="B308" s="20">
        <v>79</v>
      </c>
      <c r="C308" s="18" t="s">
        <v>232</v>
      </c>
      <c r="D308" s="60"/>
      <c r="E308" s="60"/>
      <c r="F308" s="60"/>
      <c r="G308" s="108"/>
      <c r="H308" s="60"/>
      <c r="I308" s="60"/>
      <c r="J308" s="96"/>
      <c r="K308" s="108"/>
      <c r="L308" s="108"/>
    </row>
    <row r="309" spans="1:12" ht="12.75">
      <c r="A309" s="33"/>
      <c r="B309" s="20" t="s">
        <v>244</v>
      </c>
      <c r="C309" s="18" t="s">
        <v>114</v>
      </c>
      <c r="D309" s="108">
        <v>0</v>
      </c>
      <c r="E309" s="108">
        <v>0</v>
      </c>
      <c r="F309" s="96">
        <v>4040</v>
      </c>
      <c r="G309" s="108">
        <v>0</v>
      </c>
      <c r="H309" s="90">
        <v>4040</v>
      </c>
      <c r="I309" s="108">
        <v>0</v>
      </c>
      <c r="J309" s="96">
        <v>1010</v>
      </c>
      <c r="K309" s="108">
        <v>0</v>
      </c>
      <c r="L309" s="89">
        <f>SUM(J309:K309)</f>
        <v>1010</v>
      </c>
    </row>
    <row r="310" spans="1:12" ht="10.5" customHeight="1">
      <c r="A310" s="33"/>
      <c r="B310" s="20"/>
      <c r="C310" s="18"/>
      <c r="D310" s="60"/>
      <c r="E310" s="60"/>
      <c r="F310" s="60"/>
      <c r="G310" s="108"/>
      <c r="H310" s="60"/>
      <c r="I310" s="60"/>
      <c r="J310" s="96"/>
      <c r="K310" s="108"/>
      <c r="L310" s="108"/>
    </row>
    <row r="311" spans="1:12" ht="25.5">
      <c r="A311" s="33"/>
      <c r="B311" s="20">
        <v>80</v>
      </c>
      <c r="C311" s="18" t="s">
        <v>233</v>
      </c>
      <c r="D311" s="60"/>
      <c r="E311" s="60"/>
      <c r="F311" s="60"/>
      <c r="G311" s="108"/>
      <c r="H311" s="60"/>
      <c r="I311" s="60"/>
      <c r="J311" s="96"/>
      <c r="K311" s="108"/>
      <c r="L311" s="108"/>
    </row>
    <row r="312" spans="1:12" ht="12.75">
      <c r="A312" s="33"/>
      <c r="B312" s="20" t="s">
        <v>245</v>
      </c>
      <c r="C312" s="18" t="s">
        <v>114</v>
      </c>
      <c r="D312" s="108">
        <v>0</v>
      </c>
      <c r="E312" s="108">
        <v>0</v>
      </c>
      <c r="F312" s="96">
        <v>6060</v>
      </c>
      <c r="G312" s="108">
        <v>0</v>
      </c>
      <c r="H312" s="90">
        <v>6060</v>
      </c>
      <c r="I312" s="108">
        <v>0</v>
      </c>
      <c r="J312" s="96">
        <v>1515</v>
      </c>
      <c r="K312" s="108">
        <v>0</v>
      </c>
      <c r="L312" s="89">
        <f>SUM(J312:K312)</f>
        <v>1515</v>
      </c>
    </row>
    <row r="313" spans="1:12" ht="10.5" customHeight="1">
      <c r="A313" s="33"/>
      <c r="B313" s="20"/>
      <c r="C313" s="18"/>
      <c r="D313" s="60"/>
      <c r="E313" s="60"/>
      <c r="F313" s="60"/>
      <c r="G313" s="108"/>
      <c r="H313" s="60"/>
      <c r="I313" s="60"/>
      <c r="J313" s="96"/>
      <c r="K313" s="108"/>
      <c r="L313" s="108"/>
    </row>
    <row r="314" spans="1:12" ht="25.5">
      <c r="A314" s="33"/>
      <c r="B314" s="20">
        <v>81</v>
      </c>
      <c r="C314" s="18" t="s">
        <v>234</v>
      </c>
      <c r="D314" s="60"/>
      <c r="E314" s="60"/>
      <c r="F314" s="60"/>
      <c r="G314" s="108"/>
      <c r="H314" s="60"/>
      <c r="I314" s="60"/>
      <c r="J314" s="96"/>
      <c r="K314" s="108"/>
      <c r="L314" s="108"/>
    </row>
    <row r="315" spans="1:12" ht="12.75">
      <c r="A315" s="33"/>
      <c r="B315" s="20" t="s">
        <v>246</v>
      </c>
      <c r="C315" s="18" t="s">
        <v>114</v>
      </c>
      <c r="D315" s="108">
        <v>0</v>
      </c>
      <c r="E315" s="108">
        <v>0</v>
      </c>
      <c r="F315" s="96">
        <v>10100</v>
      </c>
      <c r="G315" s="108">
        <v>0</v>
      </c>
      <c r="H315" s="90">
        <v>10100</v>
      </c>
      <c r="I315" s="108">
        <v>0</v>
      </c>
      <c r="J315" s="96">
        <v>2500</v>
      </c>
      <c r="K315" s="108">
        <v>0</v>
      </c>
      <c r="L315" s="87">
        <f>SUM(J315:K315)</f>
        <v>2500</v>
      </c>
    </row>
    <row r="316" spans="1:12" ht="10.5" customHeight="1">
      <c r="A316" s="33"/>
      <c r="B316" s="20"/>
      <c r="C316" s="18"/>
      <c r="D316" s="60"/>
      <c r="E316" s="60"/>
      <c r="F316" s="60"/>
      <c r="G316" s="108"/>
      <c r="H316" s="60"/>
      <c r="I316" s="60"/>
      <c r="J316" s="96"/>
      <c r="K316" s="108"/>
      <c r="L316" s="108"/>
    </row>
    <row r="317" spans="1:12" ht="25.5">
      <c r="A317" s="33"/>
      <c r="B317" s="20">
        <v>82</v>
      </c>
      <c r="C317" s="18" t="s">
        <v>235</v>
      </c>
      <c r="D317" s="60"/>
      <c r="E317" s="60"/>
      <c r="F317" s="60"/>
      <c r="G317" s="108"/>
      <c r="H317" s="60"/>
      <c r="I317" s="60"/>
      <c r="J317" s="96"/>
      <c r="K317" s="108"/>
      <c r="L317" s="108"/>
    </row>
    <row r="318" spans="1:12" ht="12.75">
      <c r="A318" s="33"/>
      <c r="B318" s="20" t="s">
        <v>247</v>
      </c>
      <c r="C318" s="18" t="s">
        <v>114</v>
      </c>
      <c r="D318" s="108">
        <v>0</v>
      </c>
      <c r="E318" s="108">
        <v>0</v>
      </c>
      <c r="F318" s="96">
        <v>10100</v>
      </c>
      <c r="G318" s="108">
        <v>0</v>
      </c>
      <c r="H318" s="90">
        <v>10100</v>
      </c>
      <c r="I318" s="108">
        <v>0</v>
      </c>
      <c r="J318" s="96">
        <v>2500</v>
      </c>
      <c r="K318" s="108">
        <v>0</v>
      </c>
      <c r="L318" s="87">
        <f>SUM(J318:K318)</f>
        <v>2500</v>
      </c>
    </row>
    <row r="319" spans="1:12" ht="10.5" customHeight="1">
      <c r="A319" s="33"/>
      <c r="B319" s="20"/>
      <c r="C319" s="18"/>
      <c r="D319" s="60"/>
      <c r="E319" s="60"/>
      <c r="F319" s="60"/>
      <c r="G319" s="108"/>
      <c r="H319" s="60"/>
      <c r="I319" s="60"/>
      <c r="J319" s="96"/>
      <c r="K319" s="108"/>
      <c r="L319" s="108"/>
    </row>
    <row r="320" spans="1:12" ht="25.5">
      <c r="A320" s="33"/>
      <c r="B320" s="20">
        <v>83</v>
      </c>
      <c r="C320" s="18" t="s">
        <v>282</v>
      </c>
      <c r="D320" s="60"/>
      <c r="E320" s="60"/>
      <c r="F320" s="60"/>
      <c r="G320" s="108"/>
      <c r="H320" s="60"/>
      <c r="I320" s="60"/>
      <c r="J320" s="96"/>
      <c r="K320" s="108"/>
      <c r="L320" s="108"/>
    </row>
    <row r="321" spans="1:12" ht="13.5" customHeight="1">
      <c r="A321" s="40"/>
      <c r="B321" s="21" t="s">
        <v>248</v>
      </c>
      <c r="C321" s="64" t="s">
        <v>114</v>
      </c>
      <c r="D321" s="107">
        <v>0</v>
      </c>
      <c r="E321" s="107">
        <v>0</v>
      </c>
      <c r="F321" s="113">
        <v>4545</v>
      </c>
      <c r="G321" s="107">
        <v>0</v>
      </c>
      <c r="H321" s="121">
        <v>4545</v>
      </c>
      <c r="I321" s="107">
        <v>0</v>
      </c>
      <c r="J321" s="113">
        <v>1000</v>
      </c>
      <c r="K321" s="107">
        <v>0</v>
      </c>
      <c r="L321" s="88">
        <f>SUM(J321:K321)</f>
        <v>1000</v>
      </c>
    </row>
    <row r="322" spans="1:12" ht="0.75" customHeight="1">
      <c r="A322" s="33"/>
      <c r="B322" s="20"/>
      <c r="C322" s="18"/>
      <c r="D322" s="108"/>
      <c r="E322" s="108"/>
      <c r="F322" s="96"/>
      <c r="G322" s="108"/>
      <c r="H322" s="90"/>
      <c r="I322" s="108"/>
      <c r="J322" s="96"/>
      <c r="K322" s="108"/>
      <c r="L322" s="87"/>
    </row>
    <row r="323" spans="1:12" ht="15" customHeight="1">
      <c r="A323" s="33"/>
      <c r="B323" s="20">
        <v>84</v>
      </c>
      <c r="C323" s="18" t="s">
        <v>296</v>
      </c>
      <c r="D323" s="108"/>
      <c r="E323" s="108"/>
      <c r="F323" s="96"/>
      <c r="G323" s="108"/>
      <c r="H323" s="90"/>
      <c r="I323" s="108"/>
      <c r="J323" s="96"/>
      <c r="K323" s="108"/>
      <c r="L323" s="87"/>
    </row>
    <row r="324" spans="1:12" ht="15" customHeight="1">
      <c r="A324" s="33"/>
      <c r="B324" s="20" t="s">
        <v>297</v>
      </c>
      <c r="C324" s="18" t="s">
        <v>114</v>
      </c>
      <c r="D324" s="108">
        <v>0</v>
      </c>
      <c r="E324" s="108">
        <v>0</v>
      </c>
      <c r="F324" s="108">
        <v>0</v>
      </c>
      <c r="G324" s="108">
        <v>0</v>
      </c>
      <c r="H324" s="108">
        <v>0</v>
      </c>
      <c r="I324" s="108">
        <v>0</v>
      </c>
      <c r="J324" s="133">
        <v>10000</v>
      </c>
      <c r="K324" s="108">
        <v>0</v>
      </c>
      <c r="L324" s="87">
        <f>SUM(J324:K324)</f>
        <v>10000</v>
      </c>
    </row>
    <row r="325" spans="1:12" ht="25.5">
      <c r="A325" s="33" t="s">
        <v>13</v>
      </c>
      <c r="B325" s="20">
        <v>79</v>
      </c>
      <c r="C325" s="18" t="s">
        <v>254</v>
      </c>
      <c r="D325" s="109">
        <f aca="true" t="shared" si="35" ref="D325:I325">SUM(D284:D321)</f>
        <v>0</v>
      </c>
      <c r="E325" s="109">
        <f t="shared" si="35"/>
        <v>0</v>
      </c>
      <c r="F325" s="114">
        <f>SUM(F284:F321)</f>
        <v>108070</v>
      </c>
      <c r="G325" s="109">
        <f>SUM(G284:G321)</f>
        <v>0</v>
      </c>
      <c r="H325" s="112">
        <f t="shared" si="35"/>
        <v>108070</v>
      </c>
      <c r="I325" s="109">
        <f t="shared" si="35"/>
        <v>0</v>
      </c>
      <c r="J325" s="114">
        <f>SUM(J284:J324)</f>
        <v>50930</v>
      </c>
      <c r="K325" s="109">
        <f>SUM(K284:K324)</f>
        <v>0</v>
      </c>
      <c r="L325" s="114">
        <f>SUM(L284:L324)</f>
        <v>50930</v>
      </c>
    </row>
    <row r="326" spans="1:12" ht="15" customHeight="1">
      <c r="A326" s="33" t="s">
        <v>13</v>
      </c>
      <c r="B326" s="47">
        <v>1.8</v>
      </c>
      <c r="C326" s="23" t="s">
        <v>28</v>
      </c>
      <c r="D326" s="112">
        <f aca="true" t="shared" si="36" ref="D326:I326">SUM(D277:D277)+D281+SUM(D283:D321)</f>
        <v>10647</v>
      </c>
      <c r="E326" s="109">
        <f t="shared" si="36"/>
        <v>0</v>
      </c>
      <c r="F326" s="112">
        <f t="shared" si="36"/>
        <v>108070</v>
      </c>
      <c r="G326" s="109">
        <f t="shared" si="36"/>
        <v>0</v>
      </c>
      <c r="H326" s="112">
        <f t="shared" si="36"/>
        <v>109623</v>
      </c>
      <c r="I326" s="109">
        <f t="shared" si="36"/>
        <v>0</v>
      </c>
      <c r="J326" s="112">
        <f>SUM(J277:J277)+J281+SUM(J283:J324)</f>
        <v>50932</v>
      </c>
      <c r="K326" s="109">
        <f>SUM(K277:K277)+K281+SUM(K283:K324)</f>
        <v>0</v>
      </c>
      <c r="L326" s="112">
        <f>SUM(L277:L277)+L281+SUM(L283:L324)</f>
        <v>50932</v>
      </c>
    </row>
    <row r="327" spans="1:12" ht="15" customHeight="1">
      <c r="A327" s="33"/>
      <c r="B327" s="20"/>
      <c r="C327" s="12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1:12" ht="25.5">
      <c r="A328" s="33"/>
      <c r="B328" s="47">
        <v>1.19</v>
      </c>
      <c r="C328" s="23" t="s">
        <v>225</v>
      </c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1:12" ht="15" customHeight="1">
      <c r="A329" s="33"/>
      <c r="B329" s="20">
        <v>61</v>
      </c>
      <c r="C329" s="18" t="s">
        <v>226</v>
      </c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1:12" ht="15" customHeight="1">
      <c r="A330" s="33"/>
      <c r="B330" s="22" t="s">
        <v>227</v>
      </c>
      <c r="C330" s="12" t="s">
        <v>228</v>
      </c>
      <c r="D330" s="87">
        <v>10000</v>
      </c>
      <c r="E330" s="92">
        <v>0</v>
      </c>
      <c r="F330" s="92">
        <v>0</v>
      </c>
      <c r="G330" s="92">
        <v>0</v>
      </c>
      <c r="H330" s="110">
        <v>0</v>
      </c>
      <c r="I330" s="92">
        <v>0</v>
      </c>
      <c r="J330" s="92">
        <v>0</v>
      </c>
      <c r="K330" s="92">
        <v>0</v>
      </c>
      <c r="L330" s="92">
        <f>SUM(J330:K330)</f>
        <v>0</v>
      </c>
    </row>
    <row r="331" spans="1:12" ht="25.5">
      <c r="A331" s="33" t="s">
        <v>13</v>
      </c>
      <c r="B331" s="47">
        <v>1.19</v>
      </c>
      <c r="C331" s="23" t="s">
        <v>225</v>
      </c>
      <c r="D331" s="98">
        <f aca="true" t="shared" si="37" ref="D331:L331">D330</f>
        <v>10000</v>
      </c>
      <c r="E331" s="99">
        <f t="shared" si="37"/>
        <v>0</v>
      </c>
      <c r="F331" s="99">
        <f>F330</f>
        <v>0</v>
      </c>
      <c r="G331" s="99">
        <f>G330</f>
        <v>0</v>
      </c>
      <c r="H331" s="99">
        <f t="shared" si="37"/>
        <v>0</v>
      </c>
      <c r="I331" s="99">
        <f t="shared" si="37"/>
        <v>0</v>
      </c>
      <c r="J331" s="99">
        <f t="shared" si="37"/>
        <v>0</v>
      </c>
      <c r="K331" s="99">
        <f t="shared" si="37"/>
        <v>0</v>
      </c>
      <c r="L331" s="99">
        <f t="shared" si="37"/>
        <v>0</v>
      </c>
    </row>
    <row r="332" spans="1:12" ht="15" customHeight="1">
      <c r="A332" s="33" t="s">
        <v>13</v>
      </c>
      <c r="B332" s="44">
        <v>1</v>
      </c>
      <c r="C332" s="18" t="s">
        <v>22</v>
      </c>
      <c r="D332" s="98">
        <f aca="true" t="shared" si="38" ref="D332:L332">D331+D326</f>
        <v>20647</v>
      </c>
      <c r="E332" s="99">
        <f t="shared" si="38"/>
        <v>0</v>
      </c>
      <c r="F332" s="98">
        <f>F331+F326</f>
        <v>108070</v>
      </c>
      <c r="G332" s="99">
        <f>G331+G326</f>
        <v>0</v>
      </c>
      <c r="H332" s="98">
        <f t="shared" si="38"/>
        <v>109623</v>
      </c>
      <c r="I332" s="99">
        <f t="shared" si="38"/>
        <v>0</v>
      </c>
      <c r="J332" s="98">
        <f t="shared" si="38"/>
        <v>50932</v>
      </c>
      <c r="K332" s="99">
        <f t="shared" si="38"/>
        <v>0</v>
      </c>
      <c r="L332" s="98">
        <f t="shared" si="38"/>
        <v>50932</v>
      </c>
    </row>
    <row r="333" spans="1:12" ht="15" customHeight="1">
      <c r="A333" s="33"/>
      <c r="B333" s="24"/>
      <c r="C333" s="2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1:12" ht="15" customHeight="1">
      <c r="A334" s="33"/>
      <c r="B334" s="44">
        <v>5</v>
      </c>
      <c r="C334" s="18" t="s">
        <v>54</v>
      </c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1:12" ht="15" customHeight="1">
      <c r="A335" s="33"/>
      <c r="B335" s="47">
        <v>5.8</v>
      </c>
      <c r="C335" s="23" t="s">
        <v>28</v>
      </c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1:12" ht="25.5">
      <c r="A336" s="33"/>
      <c r="B336" s="44">
        <v>46</v>
      </c>
      <c r="C336" s="18" t="s">
        <v>283</v>
      </c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1:12" ht="63.75">
      <c r="A337" s="33"/>
      <c r="B337" s="44">
        <v>69</v>
      </c>
      <c r="C337" s="118" t="s">
        <v>258</v>
      </c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1:12" ht="15" customHeight="1">
      <c r="A338" s="33"/>
      <c r="B338" s="97" t="s">
        <v>210</v>
      </c>
      <c r="C338" s="18" t="s">
        <v>114</v>
      </c>
      <c r="D338" s="108">
        <v>0</v>
      </c>
      <c r="E338" s="108">
        <v>0</v>
      </c>
      <c r="F338" s="96">
        <v>18000</v>
      </c>
      <c r="G338" s="108">
        <v>0</v>
      </c>
      <c r="H338" s="90">
        <v>18000</v>
      </c>
      <c r="I338" s="108">
        <v>0</v>
      </c>
      <c r="J338" s="96">
        <v>97119</v>
      </c>
      <c r="K338" s="108">
        <v>0</v>
      </c>
      <c r="L338" s="87">
        <f>SUM(J338:K338)</f>
        <v>97119</v>
      </c>
    </row>
    <row r="339" spans="1:12" ht="15" customHeight="1">
      <c r="A339" s="33"/>
      <c r="B339" s="47"/>
      <c r="C339" s="23"/>
      <c r="D339" s="95"/>
      <c r="E339" s="95"/>
      <c r="F339" s="95"/>
      <c r="G339" s="95"/>
      <c r="H339" s="95"/>
      <c r="I339" s="95"/>
      <c r="J339" s="95"/>
      <c r="K339" s="95"/>
      <c r="L339" s="96"/>
    </row>
    <row r="340" spans="1:12" ht="63.75">
      <c r="A340" s="33"/>
      <c r="B340" s="44">
        <v>70</v>
      </c>
      <c r="C340" s="118" t="s">
        <v>284</v>
      </c>
      <c r="D340" s="119"/>
      <c r="E340" s="119"/>
      <c r="F340" s="94"/>
      <c r="G340" s="96"/>
      <c r="H340" s="94"/>
      <c r="I340" s="119"/>
      <c r="J340" s="94"/>
      <c r="K340" s="96"/>
      <c r="L340" s="96"/>
    </row>
    <row r="341" spans="1:12" ht="15" customHeight="1">
      <c r="A341" s="40"/>
      <c r="B341" s="134" t="s">
        <v>229</v>
      </c>
      <c r="C341" s="64" t="s">
        <v>114</v>
      </c>
      <c r="D341" s="110">
        <v>0</v>
      </c>
      <c r="E341" s="110">
        <v>0</v>
      </c>
      <c r="F341" s="116">
        <v>18000</v>
      </c>
      <c r="G341" s="107">
        <v>0</v>
      </c>
      <c r="H341" s="88">
        <v>18000</v>
      </c>
      <c r="I341" s="110">
        <v>0</v>
      </c>
      <c r="J341" s="116">
        <v>40079</v>
      </c>
      <c r="K341" s="107">
        <v>0</v>
      </c>
      <c r="L341" s="88">
        <f>SUM(J341:K341)</f>
        <v>40079</v>
      </c>
    </row>
    <row r="342" spans="1:12" ht="0.75" customHeight="1">
      <c r="A342" s="33"/>
      <c r="B342" s="97"/>
      <c r="C342" s="18"/>
      <c r="D342" s="119"/>
      <c r="E342" s="119"/>
      <c r="F342" s="94"/>
      <c r="G342" s="95"/>
      <c r="H342" s="94"/>
      <c r="I342" s="119"/>
      <c r="J342" s="94"/>
      <c r="K342" s="95"/>
      <c r="L342" s="87"/>
    </row>
    <row r="343" spans="1:12" ht="51.75" customHeight="1">
      <c r="A343" s="33"/>
      <c r="B343" s="44">
        <v>71</v>
      </c>
      <c r="C343" s="118" t="s">
        <v>259</v>
      </c>
      <c r="D343" s="119"/>
      <c r="E343" s="119"/>
      <c r="F343" s="94"/>
      <c r="G343" s="96"/>
      <c r="H343" s="94"/>
      <c r="I343" s="119"/>
      <c r="J343" s="94"/>
      <c r="K343" s="96"/>
      <c r="L343" s="96"/>
    </row>
    <row r="344" spans="1:12" ht="12.75">
      <c r="A344" s="33"/>
      <c r="B344" s="97" t="s">
        <v>230</v>
      </c>
      <c r="C344" s="18" t="s">
        <v>114</v>
      </c>
      <c r="D344" s="92">
        <v>0</v>
      </c>
      <c r="E344" s="92">
        <v>0</v>
      </c>
      <c r="F344" s="94">
        <v>18000</v>
      </c>
      <c r="G344" s="108">
        <v>0</v>
      </c>
      <c r="H344" s="87">
        <v>18000</v>
      </c>
      <c r="I344" s="92">
        <v>0</v>
      </c>
      <c r="J344" s="94">
        <v>32000</v>
      </c>
      <c r="K344" s="108">
        <v>0</v>
      </c>
      <c r="L344" s="87">
        <f>SUM(J344:K344)</f>
        <v>32000</v>
      </c>
    </row>
    <row r="345" spans="1:12" ht="63.75">
      <c r="A345" s="33"/>
      <c r="B345" s="44">
        <v>72</v>
      </c>
      <c r="C345" s="118" t="s">
        <v>285</v>
      </c>
      <c r="D345" s="119"/>
      <c r="E345" s="119"/>
      <c r="F345" s="94"/>
      <c r="G345" s="96"/>
      <c r="H345" s="94"/>
      <c r="I345" s="119"/>
      <c r="J345" s="94"/>
      <c r="K345" s="96"/>
      <c r="L345" s="96"/>
    </row>
    <row r="346" spans="1:12" ht="12.75">
      <c r="A346" s="33"/>
      <c r="B346" s="97" t="s">
        <v>211</v>
      </c>
      <c r="C346" s="18" t="s">
        <v>114</v>
      </c>
      <c r="D346" s="92">
        <v>0</v>
      </c>
      <c r="E346" s="92">
        <v>0</v>
      </c>
      <c r="F346" s="94">
        <v>18000</v>
      </c>
      <c r="G346" s="108">
        <v>0</v>
      </c>
      <c r="H346" s="87">
        <v>18000</v>
      </c>
      <c r="I346" s="92">
        <v>0</v>
      </c>
      <c r="J346" s="94">
        <v>60000</v>
      </c>
      <c r="K346" s="108">
        <v>0</v>
      </c>
      <c r="L346" s="87">
        <f>SUM(J346:K346)</f>
        <v>60000</v>
      </c>
    </row>
    <row r="347" spans="1:12" ht="9.75" customHeight="1">
      <c r="A347" s="33"/>
      <c r="B347" s="47"/>
      <c r="C347" s="18"/>
      <c r="D347" s="119"/>
      <c r="E347" s="119"/>
      <c r="F347" s="94"/>
      <c r="G347" s="96"/>
      <c r="H347" s="94"/>
      <c r="I347" s="119"/>
      <c r="J347" s="94"/>
      <c r="K347" s="96"/>
      <c r="L347" s="96"/>
    </row>
    <row r="348" spans="1:12" ht="38.25">
      <c r="A348" s="33"/>
      <c r="B348" s="44">
        <v>73</v>
      </c>
      <c r="C348" s="118" t="s">
        <v>257</v>
      </c>
      <c r="D348" s="119"/>
      <c r="E348" s="119"/>
      <c r="F348" s="94"/>
      <c r="G348" s="95"/>
      <c r="H348" s="94"/>
      <c r="I348" s="119"/>
      <c r="J348" s="94"/>
      <c r="K348" s="95"/>
      <c r="L348" s="95"/>
    </row>
    <row r="349" spans="1:12" ht="12.75">
      <c r="A349" s="33"/>
      <c r="B349" s="97" t="s">
        <v>276</v>
      </c>
      <c r="C349" s="18" t="s">
        <v>114</v>
      </c>
      <c r="D349" s="92">
        <v>0</v>
      </c>
      <c r="E349" s="92">
        <v>0</v>
      </c>
      <c r="F349" s="87">
        <v>5000</v>
      </c>
      <c r="G349" s="106">
        <v>0</v>
      </c>
      <c r="H349" s="87">
        <v>5000</v>
      </c>
      <c r="I349" s="92">
        <v>0</v>
      </c>
      <c r="J349" s="87">
        <v>60000</v>
      </c>
      <c r="K349" s="106">
        <v>0</v>
      </c>
      <c r="L349" s="87">
        <f>SUM(J349:K349)</f>
        <v>60000</v>
      </c>
    </row>
    <row r="350" spans="1:12" ht="93" customHeight="1">
      <c r="A350" s="33"/>
      <c r="B350" s="44">
        <v>77</v>
      </c>
      <c r="C350" s="118" t="s">
        <v>214</v>
      </c>
      <c r="D350" s="119"/>
      <c r="E350" s="119"/>
      <c r="F350" s="94"/>
      <c r="G350" s="96"/>
      <c r="H350" s="94"/>
      <c r="I350" s="119"/>
      <c r="J350" s="94"/>
      <c r="K350" s="96"/>
      <c r="L350" s="96"/>
    </row>
    <row r="351" spans="1:12" ht="12.75">
      <c r="A351" s="33"/>
      <c r="B351" s="97" t="s">
        <v>212</v>
      </c>
      <c r="C351" s="18" t="s">
        <v>114</v>
      </c>
      <c r="D351" s="92">
        <v>0</v>
      </c>
      <c r="E351" s="92">
        <v>0</v>
      </c>
      <c r="F351" s="87">
        <v>5000</v>
      </c>
      <c r="G351" s="108">
        <v>0</v>
      </c>
      <c r="H351" s="87">
        <v>5000</v>
      </c>
      <c r="I351" s="92">
        <v>0</v>
      </c>
      <c r="J351" s="87">
        <v>97887</v>
      </c>
      <c r="K351" s="108">
        <v>0</v>
      </c>
      <c r="L351" s="87">
        <f>SUM(J351:K351)</f>
        <v>97887</v>
      </c>
    </row>
    <row r="352" spans="1:12" ht="9.75" customHeight="1">
      <c r="A352" s="33"/>
      <c r="B352" s="47"/>
      <c r="C352" s="18"/>
      <c r="D352" s="119"/>
      <c r="E352" s="119"/>
      <c r="F352" s="94"/>
      <c r="G352" s="96"/>
      <c r="H352" s="94"/>
      <c r="I352" s="119"/>
      <c r="J352" s="94"/>
      <c r="K352" s="96"/>
      <c r="L352" s="96"/>
    </row>
    <row r="353" spans="1:12" ht="52.5" customHeight="1">
      <c r="A353" s="33"/>
      <c r="B353" s="44">
        <v>78</v>
      </c>
      <c r="C353" s="118" t="s">
        <v>262</v>
      </c>
      <c r="D353" s="119"/>
      <c r="E353" s="119"/>
      <c r="F353" s="94"/>
      <c r="G353" s="96"/>
      <c r="H353" s="94"/>
      <c r="I353" s="119"/>
      <c r="J353" s="94"/>
      <c r="K353" s="96"/>
      <c r="L353" s="96"/>
    </row>
    <row r="354" spans="1:12" ht="15" customHeight="1">
      <c r="A354" s="33"/>
      <c r="B354" s="97" t="s">
        <v>213</v>
      </c>
      <c r="C354" s="18" t="s">
        <v>114</v>
      </c>
      <c r="D354" s="92">
        <v>0</v>
      </c>
      <c r="E354" s="92">
        <v>0</v>
      </c>
      <c r="F354" s="87">
        <v>3500</v>
      </c>
      <c r="G354" s="108">
        <v>0</v>
      </c>
      <c r="H354" s="87">
        <v>3500</v>
      </c>
      <c r="I354" s="92">
        <v>0</v>
      </c>
      <c r="J354" s="87">
        <v>77486</v>
      </c>
      <c r="K354" s="108">
        <v>0</v>
      </c>
      <c r="L354" s="87">
        <f>SUM(J354:K354)</f>
        <v>77486</v>
      </c>
    </row>
    <row r="355" spans="1:12" ht="9.75" customHeight="1">
      <c r="A355" s="33"/>
      <c r="B355" s="97"/>
      <c r="C355" s="18"/>
      <c r="D355" s="92"/>
      <c r="E355" s="92"/>
      <c r="F355" s="87"/>
      <c r="G355" s="108"/>
      <c r="H355" s="87"/>
      <c r="I355" s="92"/>
      <c r="J355" s="87"/>
      <c r="K355" s="108"/>
      <c r="L355" s="87"/>
    </row>
    <row r="356" spans="1:12" ht="15" customHeight="1">
      <c r="A356" s="33"/>
      <c r="B356" s="138">
        <v>79</v>
      </c>
      <c r="C356" s="18" t="s">
        <v>298</v>
      </c>
      <c r="D356" s="92"/>
      <c r="E356" s="92"/>
      <c r="F356" s="87"/>
      <c r="G356" s="108"/>
      <c r="H356" s="87"/>
      <c r="I356" s="92"/>
      <c r="J356" s="87"/>
      <c r="K356" s="108"/>
      <c r="L356" s="87"/>
    </row>
    <row r="357" spans="1:12" ht="15" customHeight="1">
      <c r="A357" s="40"/>
      <c r="B357" s="134" t="s">
        <v>299</v>
      </c>
      <c r="C357" s="64" t="s">
        <v>114</v>
      </c>
      <c r="D357" s="107">
        <v>0</v>
      </c>
      <c r="E357" s="107">
        <v>0</v>
      </c>
      <c r="F357" s="107">
        <v>0</v>
      </c>
      <c r="G357" s="107">
        <v>0</v>
      </c>
      <c r="H357" s="107">
        <v>0</v>
      </c>
      <c r="I357" s="107">
        <v>0</v>
      </c>
      <c r="J357" s="136">
        <v>20000</v>
      </c>
      <c r="K357" s="107">
        <v>0</v>
      </c>
      <c r="L357" s="88">
        <f>SUM(J357:K357)</f>
        <v>20000</v>
      </c>
    </row>
    <row r="358" spans="1:12" ht="25.5">
      <c r="A358" s="33" t="s">
        <v>13</v>
      </c>
      <c r="B358" s="44">
        <v>46</v>
      </c>
      <c r="C358" s="18" t="s">
        <v>283</v>
      </c>
      <c r="D358" s="110">
        <f aca="true" t="shared" si="39" ref="D358:I358">SUM(D338:D357)</f>
        <v>0</v>
      </c>
      <c r="E358" s="110">
        <f t="shared" si="39"/>
        <v>0</v>
      </c>
      <c r="F358" s="116">
        <f t="shared" si="39"/>
        <v>85500</v>
      </c>
      <c r="G358" s="110">
        <f t="shared" si="39"/>
        <v>0</v>
      </c>
      <c r="H358" s="116">
        <f t="shared" si="39"/>
        <v>85500</v>
      </c>
      <c r="I358" s="110">
        <f t="shared" si="39"/>
        <v>0</v>
      </c>
      <c r="J358" s="116">
        <f>SUM(J338:J357)</f>
        <v>484571</v>
      </c>
      <c r="K358" s="110">
        <f>SUM(K338:K357)</f>
        <v>0</v>
      </c>
      <c r="L358" s="116">
        <f>SUM(L338:L357)</f>
        <v>484571</v>
      </c>
    </row>
    <row r="359" spans="1:12" ht="9.75" customHeight="1">
      <c r="A359" s="33"/>
      <c r="B359" s="47"/>
      <c r="C359" s="23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1:12" ht="12.75" customHeight="1">
      <c r="A360" s="33"/>
      <c r="B360" s="44">
        <v>47</v>
      </c>
      <c r="C360" s="18" t="s">
        <v>313</v>
      </c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1:12" ht="51.75" customHeight="1">
      <c r="A361" s="33"/>
      <c r="B361" s="44">
        <v>69</v>
      </c>
      <c r="C361" s="118" t="s">
        <v>286</v>
      </c>
      <c r="D361" s="119"/>
      <c r="E361" s="119"/>
      <c r="F361" s="94"/>
      <c r="G361" s="96"/>
      <c r="H361" s="94"/>
      <c r="I361" s="119"/>
      <c r="J361" s="94"/>
      <c r="K361" s="96"/>
      <c r="L361" s="96"/>
    </row>
    <row r="362" spans="1:12" ht="12.75">
      <c r="A362" s="33"/>
      <c r="B362" s="44" t="s">
        <v>215</v>
      </c>
      <c r="C362" s="18" t="s">
        <v>114</v>
      </c>
      <c r="D362" s="87">
        <v>11040</v>
      </c>
      <c r="E362" s="92">
        <v>0</v>
      </c>
      <c r="F362" s="94">
        <v>3194</v>
      </c>
      <c r="G362" s="108">
        <v>0</v>
      </c>
      <c r="H362" s="87">
        <v>3194</v>
      </c>
      <c r="I362" s="92">
        <v>0</v>
      </c>
      <c r="J362" s="94">
        <v>1146</v>
      </c>
      <c r="K362" s="108">
        <v>0</v>
      </c>
      <c r="L362" s="87">
        <f>SUM(J362:K362)</f>
        <v>1146</v>
      </c>
    </row>
    <row r="363" spans="1:12" ht="9.75" customHeight="1">
      <c r="A363" s="33"/>
      <c r="B363" s="49"/>
      <c r="C363" s="18"/>
      <c r="D363" s="119"/>
      <c r="E363" s="119"/>
      <c r="F363" s="94"/>
      <c r="G363" s="95"/>
      <c r="H363" s="94"/>
      <c r="I363" s="119"/>
      <c r="J363" s="94"/>
      <c r="K363" s="95"/>
      <c r="L363" s="95"/>
    </row>
    <row r="364" spans="1:12" ht="51.75" customHeight="1">
      <c r="A364" s="33"/>
      <c r="B364" s="49">
        <v>70</v>
      </c>
      <c r="C364" s="118" t="s">
        <v>287</v>
      </c>
      <c r="D364" s="119"/>
      <c r="E364" s="119"/>
      <c r="F364" s="94"/>
      <c r="G364" s="95"/>
      <c r="H364" s="94"/>
      <c r="I364" s="119"/>
      <c r="J364" s="94"/>
      <c r="K364" s="95"/>
      <c r="L364" s="95"/>
    </row>
    <row r="365" spans="1:12" ht="12.75">
      <c r="A365" s="33"/>
      <c r="B365" s="44" t="s">
        <v>217</v>
      </c>
      <c r="C365" s="18" t="s">
        <v>114</v>
      </c>
      <c r="D365" s="92">
        <v>0</v>
      </c>
      <c r="E365" s="92">
        <v>0</v>
      </c>
      <c r="F365" s="94">
        <v>39200</v>
      </c>
      <c r="G365" s="108">
        <v>0</v>
      </c>
      <c r="H365" s="87">
        <v>39200</v>
      </c>
      <c r="I365" s="92">
        <v>0</v>
      </c>
      <c r="J365" s="94">
        <v>25000</v>
      </c>
      <c r="K365" s="108">
        <v>0</v>
      </c>
      <c r="L365" s="87">
        <f>SUM(J365:K365)</f>
        <v>25000</v>
      </c>
    </row>
    <row r="366" spans="1:12" ht="9.75" customHeight="1">
      <c r="A366" s="33"/>
      <c r="B366" s="44"/>
      <c r="C366" s="18"/>
      <c r="D366" s="119"/>
      <c r="E366" s="119"/>
      <c r="F366" s="94"/>
      <c r="G366" s="96"/>
      <c r="H366" s="94"/>
      <c r="I366" s="119"/>
      <c r="J366" s="94"/>
      <c r="K366" s="96"/>
      <c r="L366" s="96"/>
    </row>
    <row r="367" spans="1:12" ht="51">
      <c r="A367" s="33"/>
      <c r="B367" s="44">
        <v>71</v>
      </c>
      <c r="C367" s="118" t="s">
        <v>216</v>
      </c>
      <c r="D367" s="119"/>
      <c r="E367" s="119"/>
      <c r="F367" s="94"/>
      <c r="G367" s="96"/>
      <c r="H367" s="94"/>
      <c r="I367" s="119"/>
      <c r="J367" s="94"/>
      <c r="K367" s="96"/>
      <c r="L367" s="96"/>
    </row>
    <row r="368" spans="1:12" ht="12.75">
      <c r="A368" s="33"/>
      <c r="B368" s="44" t="s">
        <v>218</v>
      </c>
      <c r="C368" s="18" t="s">
        <v>114</v>
      </c>
      <c r="D368" s="87">
        <v>22217</v>
      </c>
      <c r="E368" s="92">
        <v>0</v>
      </c>
      <c r="F368" s="94">
        <v>24238</v>
      </c>
      <c r="G368" s="108">
        <v>0</v>
      </c>
      <c r="H368" s="87">
        <v>24238</v>
      </c>
      <c r="I368" s="92">
        <v>0</v>
      </c>
      <c r="J368" s="94">
        <v>6242</v>
      </c>
      <c r="K368" s="108">
        <v>0</v>
      </c>
      <c r="L368" s="87">
        <f>SUM(J368:K368)</f>
        <v>6242</v>
      </c>
    </row>
    <row r="369" spans="1:12" ht="9.75" customHeight="1">
      <c r="A369" s="33"/>
      <c r="B369" s="44"/>
      <c r="C369" s="18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1:12" ht="63.75">
      <c r="A370" s="33"/>
      <c r="B370" s="44">
        <v>73</v>
      </c>
      <c r="C370" s="118" t="s">
        <v>288</v>
      </c>
      <c r="D370" s="119"/>
      <c r="E370" s="119"/>
      <c r="F370" s="94"/>
      <c r="G370" s="96"/>
      <c r="H370" s="94"/>
      <c r="I370" s="119"/>
      <c r="J370" s="94"/>
      <c r="K370" s="96"/>
      <c r="L370" s="96"/>
    </row>
    <row r="371" spans="1:12" ht="12.75">
      <c r="A371" s="33"/>
      <c r="B371" s="44" t="s">
        <v>219</v>
      </c>
      <c r="C371" s="18" t="s">
        <v>114</v>
      </c>
      <c r="D371" s="92">
        <v>0</v>
      </c>
      <c r="E371" s="92">
        <v>0</v>
      </c>
      <c r="F371" s="94">
        <v>44854</v>
      </c>
      <c r="G371" s="108">
        <v>0</v>
      </c>
      <c r="H371" s="87">
        <v>44854</v>
      </c>
      <c r="I371" s="92">
        <v>0</v>
      </c>
      <c r="J371" s="92">
        <v>0</v>
      </c>
      <c r="K371" s="108">
        <v>0</v>
      </c>
      <c r="L371" s="92">
        <f>SUM(J371:K371)</f>
        <v>0</v>
      </c>
    </row>
    <row r="372" spans="1:12" ht="9.75" customHeight="1">
      <c r="A372" s="33"/>
      <c r="B372" s="44"/>
      <c r="C372" s="18"/>
      <c r="D372" s="119"/>
      <c r="E372" s="119"/>
      <c r="F372" s="94"/>
      <c r="G372" s="95"/>
      <c r="H372" s="94"/>
      <c r="I372" s="119"/>
      <c r="J372" s="94"/>
      <c r="K372" s="95"/>
      <c r="L372" s="95"/>
    </row>
    <row r="373" spans="1:12" ht="51">
      <c r="A373" s="33"/>
      <c r="B373" s="44">
        <v>74</v>
      </c>
      <c r="C373" s="118" t="s">
        <v>314</v>
      </c>
      <c r="D373" s="119"/>
      <c r="E373" s="119"/>
      <c r="F373" s="94"/>
      <c r="G373" s="96"/>
      <c r="H373" s="94"/>
      <c r="I373" s="119"/>
      <c r="J373" s="94"/>
      <c r="K373" s="96"/>
      <c r="L373" s="96"/>
    </row>
    <row r="374" spans="1:12" ht="15" customHeight="1">
      <c r="A374" s="40"/>
      <c r="B374" s="62" t="s">
        <v>220</v>
      </c>
      <c r="C374" s="64" t="s">
        <v>114</v>
      </c>
      <c r="D374" s="110">
        <v>0</v>
      </c>
      <c r="E374" s="110">
        <v>0</v>
      </c>
      <c r="F374" s="116">
        <v>20000</v>
      </c>
      <c r="G374" s="107">
        <v>0</v>
      </c>
      <c r="H374" s="88">
        <v>20000</v>
      </c>
      <c r="I374" s="110">
        <v>0</v>
      </c>
      <c r="J374" s="116">
        <v>25437</v>
      </c>
      <c r="K374" s="107">
        <v>0</v>
      </c>
      <c r="L374" s="88">
        <f>SUM(J374:K374)</f>
        <v>25437</v>
      </c>
    </row>
    <row r="375" spans="1:12" ht="0.75" customHeight="1">
      <c r="A375" s="33"/>
      <c r="B375" s="44"/>
      <c r="C375" s="18"/>
      <c r="D375" s="119"/>
      <c r="E375" s="119"/>
      <c r="F375" s="94"/>
      <c r="G375" s="96"/>
      <c r="H375" s="94"/>
      <c r="I375" s="119"/>
      <c r="J375" s="94"/>
      <c r="K375" s="96"/>
      <c r="L375" s="96"/>
    </row>
    <row r="376" spans="1:12" ht="38.25">
      <c r="A376" s="33"/>
      <c r="B376" s="44">
        <v>75</v>
      </c>
      <c r="C376" s="118" t="s">
        <v>289</v>
      </c>
      <c r="D376" s="119"/>
      <c r="E376" s="119"/>
      <c r="F376" s="94"/>
      <c r="G376" s="96"/>
      <c r="H376" s="94"/>
      <c r="I376" s="119"/>
      <c r="J376" s="94"/>
      <c r="K376" s="96"/>
      <c r="L376" s="96"/>
    </row>
    <row r="377" spans="1:12" ht="15" customHeight="1">
      <c r="A377" s="33"/>
      <c r="B377" s="44" t="s">
        <v>221</v>
      </c>
      <c r="C377" s="18" t="s">
        <v>114</v>
      </c>
      <c r="D377" s="92">
        <v>0</v>
      </c>
      <c r="E377" s="92">
        <v>0</v>
      </c>
      <c r="F377" s="92">
        <v>0</v>
      </c>
      <c r="G377" s="108">
        <v>0</v>
      </c>
      <c r="H377" s="92">
        <v>0</v>
      </c>
      <c r="I377" s="92">
        <v>0</v>
      </c>
      <c r="J377" s="92">
        <v>0</v>
      </c>
      <c r="K377" s="108">
        <v>0</v>
      </c>
      <c r="L377" s="92">
        <f>SUM(J377:K377)</f>
        <v>0</v>
      </c>
    </row>
    <row r="378" spans="1:12" ht="18.75" customHeight="1">
      <c r="A378" s="33"/>
      <c r="B378" s="44"/>
      <c r="C378" s="18"/>
      <c r="D378" s="119"/>
      <c r="E378" s="119"/>
      <c r="F378" s="94"/>
      <c r="G378" s="95"/>
      <c r="H378" s="94"/>
      <c r="I378" s="119"/>
      <c r="J378" s="94"/>
      <c r="K378" s="95"/>
      <c r="L378" s="95"/>
    </row>
    <row r="379" spans="1:12" ht="63.75">
      <c r="A379" s="33"/>
      <c r="B379" s="44">
        <v>76</v>
      </c>
      <c r="C379" s="118" t="s">
        <v>316</v>
      </c>
      <c r="D379" s="119"/>
      <c r="E379" s="119"/>
      <c r="F379" s="94"/>
      <c r="G379" s="96"/>
      <c r="H379" s="94"/>
      <c r="I379" s="119"/>
      <c r="J379" s="94"/>
      <c r="K379" s="96"/>
      <c r="L379" s="96"/>
    </row>
    <row r="380" spans="1:12" ht="15" customHeight="1">
      <c r="A380" s="33"/>
      <c r="B380" s="44" t="s">
        <v>222</v>
      </c>
      <c r="C380" s="18" t="s">
        <v>114</v>
      </c>
      <c r="D380" s="92">
        <v>0</v>
      </c>
      <c r="E380" s="92">
        <v>0</v>
      </c>
      <c r="F380" s="92">
        <v>0</v>
      </c>
      <c r="G380" s="108">
        <v>0</v>
      </c>
      <c r="H380" s="87">
        <v>1</v>
      </c>
      <c r="I380" s="92">
        <v>0</v>
      </c>
      <c r="J380" s="87">
        <v>14551</v>
      </c>
      <c r="K380" s="108">
        <v>0</v>
      </c>
      <c r="L380" s="87">
        <f>SUM(J380:K380)</f>
        <v>14551</v>
      </c>
    </row>
    <row r="381" spans="1:12" ht="18.75" customHeight="1">
      <c r="A381" s="33"/>
      <c r="B381" s="44"/>
      <c r="C381" s="18"/>
      <c r="D381" s="92"/>
      <c r="E381" s="92"/>
      <c r="F381" s="92"/>
      <c r="G381" s="108"/>
      <c r="H381" s="87"/>
      <c r="I381" s="92"/>
      <c r="J381" s="87"/>
      <c r="K381" s="108"/>
      <c r="L381" s="92"/>
    </row>
    <row r="382" spans="1:12" ht="51.75" customHeight="1">
      <c r="A382" s="33"/>
      <c r="B382" s="44">
        <v>78</v>
      </c>
      <c r="C382" s="18" t="s">
        <v>317</v>
      </c>
      <c r="D382" s="92"/>
      <c r="E382" s="92"/>
      <c r="F382" s="92"/>
      <c r="G382" s="108"/>
      <c r="H382" s="87"/>
      <c r="I382" s="92"/>
      <c r="J382" s="87"/>
      <c r="K382" s="108"/>
      <c r="L382" s="92"/>
    </row>
    <row r="383" spans="1:12" ht="15" customHeight="1">
      <c r="A383" s="33"/>
      <c r="B383" s="44" t="s">
        <v>278</v>
      </c>
      <c r="C383" s="18" t="s">
        <v>114</v>
      </c>
      <c r="D383" s="92">
        <v>0</v>
      </c>
      <c r="E383" s="92">
        <v>0</v>
      </c>
      <c r="F383" s="92">
        <v>0</v>
      </c>
      <c r="G383" s="108">
        <v>0</v>
      </c>
      <c r="H383" s="92">
        <v>0</v>
      </c>
      <c r="I383" s="92">
        <v>0</v>
      </c>
      <c r="J383" s="87">
        <v>16700</v>
      </c>
      <c r="K383" s="108">
        <v>0</v>
      </c>
      <c r="L383" s="87">
        <f>SUM(J383:K383)</f>
        <v>16700</v>
      </c>
    </row>
    <row r="384" spans="1:12" ht="18.75" customHeight="1">
      <c r="A384" s="33"/>
      <c r="B384" s="44"/>
      <c r="C384" s="18"/>
      <c r="D384" s="92"/>
      <c r="E384" s="92"/>
      <c r="F384" s="92"/>
      <c r="G384" s="108"/>
      <c r="H384" s="87"/>
      <c r="I384" s="92"/>
      <c r="J384" s="87"/>
      <c r="K384" s="108"/>
      <c r="L384" s="87"/>
    </row>
    <row r="385" spans="1:12" ht="76.5">
      <c r="A385" s="33"/>
      <c r="B385" s="44">
        <v>79</v>
      </c>
      <c r="C385" s="18" t="s">
        <v>290</v>
      </c>
      <c r="D385" s="92"/>
      <c r="E385" s="92"/>
      <c r="F385" s="92"/>
      <c r="G385" s="108"/>
      <c r="H385" s="87"/>
      <c r="I385" s="92"/>
      <c r="J385" s="87"/>
      <c r="K385" s="108"/>
      <c r="L385" s="87"/>
    </row>
    <row r="386" spans="1:12" ht="15" customHeight="1">
      <c r="A386" s="33"/>
      <c r="B386" s="44" t="s">
        <v>279</v>
      </c>
      <c r="C386" s="18" t="s">
        <v>114</v>
      </c>
      <c r="D386" s="92">
        <v>0</v>
      </c>
      <c r="E386" s="92">
        <v>0</v>
      </c>
      <c r="F386" s="92">
        <v>0</v>
      </c>
      <c r="G386" s="108">
        <v>0</v>
      </c>
      <c r="H386" s="92">
        <v>0</v>
      </c>
      <c r="I386" s="92">
        <v>0</v>
      </c>
      <c r="J386" s="87">
        <v>20000</v>
      </c>
      <c r="K386" s="108">
        <v>0</v>
      </c>
      <c r="L386" s="87">
        <f>SUM(J386:K386)</f>
        <v>20000</v>
      </c>
    </row>
    <row r="387" spans="1:12" ht="18.75" customHeight="1">
      <c r="A387" s="33"/>
      <c r="B387" s="44"/>
      <c r="C387" s="18"/>
      <c r="D387" s="92"/>
      <c r="E387" s="92"/>
      <c r="F387" s="92"/>
      <c r="G387" s="108"/>
      <c r="H387" s="92"/>
      <c r="I387" s="92"/>
      <c r="J387" s="87"/>
      <c r="K387" s="108"/>
      <c r="L387" s="87"/>
    </row>
    <row r="388" spans="1:12" ht="15" customHeight="1">
      <c r="A388" s="33"/>
      <c r="B388" s="44">
        <v>80</v>
      </c>
      <c r="C388" s="18" t="s">
        <v>300</v>
      </c>
      <c r="D388" s="92"/>
      <c r="E388" s="92"/>
      <c r="F388" s="92"/>
      <c r="G388" s="108"/>
      <c r="H388" s="92"/>
      <c r="I388" s="92"/>
      <c r="J388" s="87"/>
      <c r="K388" s="108"/>
      <c r="L388" s="87"/>
    </row>
    <row r="389" spans="1:12" ht="15" customHeight="1">
      <c r="A389" s="33"/>
      <c r="B389" s="44" t="s">
        <v>301</v>
      </c>
      <c r="C389" s="18" t="s">
        <v>114</v>
      </c>
      <c r="D389" s="92">
        <v>0</v>
      </c>
      <c r="E389" s="92">
        <v>0</v>
      </c>
      <c r="F389" s="92">
        <v>0</v>
      </c>
      <c r="G389" s="92">
        <v>0</v>
      </c>
      <c r="H389" s="92">
        <v>0</v>
      </c>
      <c r="I389" s="92">
        <v>0</v>
      </c>
      <c r="J389" s="87">
        <v>9200</v>
      </c>
      <c r="K389" s="92">
        <v>0</v>
      </c>
      <c r="L389" s="87">
        <f>SUM(J389:K389)</f>
        <v>9200</v>
      </c>
    </row>
    <row r="390" spans="1:12" ht="25.5">
      <c r="A390" s="40" t="s">
        <v>13</v>
      </c>
      <c r="B390" s="62">
        <v>47</v>
      </c>
      <c r="C390" s="64" t="s">
        <v>260</v>
      </c>
      <c r="D390" s="114">
        <f aca="true" t="shared" si="40" ref="D390:I390">SUM(D361:D389)</f>
        <v>33257</v>
      </c>
      <c r="E390" s="109">
        <f t="shared" si="40"/>
        <v>0</v>
      </c>
      <c r="F390" s="114">
        <f t="shared" si="40"/>
        <v>131486</v>
      </c>
      <c r="G390" s="109">
        <f t="shared" si="40"/>
        <v>0</v>
      </c>
      <c r="H390" s="114">
        <f t="shared" si="40"/>
        <v>131487</v>
      </c>
      <c r="I390" s="109">
        <f t="shared" si="40"/>
        <v>0</v>
      </c>
      <c r="J390" s="114">
        <f>SUM(J361:J389)</f>
        <v>118276</v>
      </c>
      <c r="K390" s="109">
        <f>SUM(K361:K389)</f>
        <v>0</v>
      </c>
      <c r="L390" s="114">
        <f>SUM(L361:L389)</f>
        <v>118276</v>
      </c>
    </row>
    <row r="391" spans="1:12" ht="0.75" customHeight="1">
      <c r="A391" s="33"/>
      <c r="B391" s="44"/>
      <c r="C391" s="18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1:12" ht="15" customHeight="1">
      <c r="A392" s="33"/>
      <c r="B392" s="44">
        <v>48</v>
      </c>
      <c r="C392" s="18" t="s">
        <v>223</v>
      </c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1:12" ht="51">
      <c r="A393" s="33"/>
      <c r="B393" s="44">
        <v>70</v>
      </c>
      <c r="C393" s="53" t="s">
        <v>271</v>
      </c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1:12" ht="15" customHeight="1">
      <c r="A394" s="33"/>
      <c r="B394" s="44" t="s">
        <v>224</v>
      </c>
      <c r="C394" s="18" t="s">
        <v>114</v>
      </c>
      <c r="D394" s="92">
        <v>0</v>
      </c>
      <c r="E394" s="92">
        <v>0</v>
      </c>
      <c r="F394" s="87">
        <v>10000</v>
      </c>
      <c r="G394" s="106">
        <v>0</v>
      </c>
      <c r="H394" s="87">
        <v>8000</v>
      </c>
      <c r="I394" s="92">
        <v>0</v>
      </c>
      <c r="J394" s="125">
        <v>2500</v>
      </c>
      <c r="K394" s="106">
        <v>0</v>
      </c>
      <c r="L394" s="87">
        <f>SUM(J394:K394)</f>
        <v>2500</v>
      </c>
    </row>
    <row r="395" spans="1:12" ht="15" customHeight="1">
      <c r="A395" s="33"/>
      <c r="B395" s="44"/>
      <c r="C395" s="18"/>
      <c r="D395" s="92"/>
      <c r="E395" s="92"/>
      <c r="F395" s="87"/>
      <c r="G395" s="106"/>
      <c r="H395" s="87"/>
      <c r="I395" s="92"/>
      <c r="J395" s="87"/>
      <c r="K395" s="106"/>
      <c r="L395" s="87"/>
    </row>
    <row r="396" spans="1:12" ht="64.5" customHeight="1">
      <c r="A396" s="33"/>
      <c r="B396" s="44">
        <v>71</v>
      </c>
      <c r="C396" s="18" t="s">
        <v>318</v>
      </c>
      <c r="D396" s="92"/>
      <c r="E396" s="92"/>
      <c r="F396" s="87"/>
      <c r="G396" s="106"/>
      <c r="H396" s="87"/>
      <c r="I396" s="92"/>
      <c r="J396" s="87"/>
      <c r="K396" s="106"/>
      <c r="L396" s="87"/>
    </row>
    <row r="397" spans="1:12" ht="15" customHeight="1">
      <c r="A397" s="33"/>
      <c r="B397" s="44" t="s">
        <v>270</v>
      </c>
      <c r="C397" s="18" t="s">
        <v>114</v>
      </c>
      <c r="D397" s="92">
        <v>0</v>
      </c>
      <c r="E397" s="92">
        <v>0</v>
      </c>
      <c r="F397" s="87">
        <v>10000</v>
      </c>
      <c r="G397" s="106">
        <v>0</v>
      </c>
      <c r="H397" s="87">
        <v>10000</v>
      </c>
      <c r="I397" s="92">
        <v>0</v>
      </c>
      <c r="J397" s="125">
        <v>7500</v>
      </c>
      <c r="K397" s="106">
        <v>0</v>
      </c>
      <c r="L397" s="87">
        <f>SUM(J397:K397)</f>
        <v>7500</v>
      </c>
    </row>
    <row r="398" spans="1:12" ht="15" customHeight="1">
      <c r="A398" s="33"/>
      <c r="B398" s="44"/>
      <c r="C398" s="18"/>
      <c r="D398" s="92"/>
      <c r="E398" s="92"/>
      <c r="F398" s="87"/>
      <c r="G398" s="106"/>
      <c r="H398" s="87"/>
      <c r="I398" s="92"/>
      <c r="J398" s="87"/>
      <c r="K398" s="106"/>
      <c r="L398" s="87"/>
    </row>
    <row r="399" spans="1:12" ht="15" customHeight="1">
      <c r="A399" s="33"/>
      <c r="B399" s="123">
        <v>72</v>
      </c>
      <c r="C399" s="122" t="s">
        <v>307</v>
      </c>
      <c r="D399" s="92"/>
      <c r="E399" s="92"/>
      <c r="F399" s="87"/>
      <c r="G399" s="106"/>
      <c r="H399" s="87"/>
      <c r="I399" s="92"/>
      <c r="J399" s="87"/>
      <c r="K399" s="106"/>
      <c r="L399" s="87"/>
    </row>
    <row r="400" spans="1:12" ht="15" customHeight="1">
      <c r="A400" s="33"/>
      <c r="B400" s="123" t="s">
        <v>302</v>
      </c>
      <c r="C400" s="122" t="s">
        <v>114</v>
      </c>
      <c r="D400" s="106">
        <v>0</v>
      </c>
      <c r="E400" s="106">
        <v>0</v>
      </c>
      <c r="F400" s="106">
        <v>0</v>
      </c>
      <c r="G400" s="106">
        <v>0</v>
      </c>
      <c r="H400" s="106">
        <v>0</v>
      </c>
      <c r="I400" s="106">
        <v>0</v>
      </c>
      <c r="J400" s="125">
        <v>3600</v>
      </c>
      <c r="K400" s="106">
        <v>0</v>
      </c>
      <c r="L400" s="87">
        <f>SUM(J400:K400)</f>
        <v>3600</v>
      </c>
    </row>
    <row r="401" spans="1:12" ht="15" customHeight="1">
      <c r="A401" s="33" t="s">
        <v>13</v>
      </c>
      <c r="B401" s="44">
        <v>48</v>
      </c>
      <c r="C401" s="18" t="s">
        <v>223</v>
      </c>
      <c r="D401" s="109">
        <f>D394+D397+D400</f>
        <v>0</v>
      </c>
      <c r="E401" s="109">
        <f aca="true" t="shared" si="41" ref="E401:L401">E394+E397+E400</f>
        <v>0</v>
      </c>
      <c r="F401" s="112">
        <f t="shared" si="41"/>
        <v>20000</v>
      </c>
      <c r="G401" s="109">
        <f t="shared" si="41"/>
        <v>0</v>
      </c>
      <c r="H401" s="112">
        <f t="shared" si="41"/>
        <v>18000</v>
      </c>
      <c r="I401" s="109">
        <f t="shared" si="41"/>
        <v>0</v>
      </c>
      <c r="J401" s="112">
        <f t="shared" si="41"/>
        <v>13600</v>
      </c>
      <c r="K401" s="109">
        <f t="shared" si="41"/>
        <v>0</v>
      </c>
      <c r="L401" s="112">
        <f t="shared" si="41"/>
        <v>13600</v>
      </c>
    </row>
    <row r="402" spans="1:12" ht="15" customHeight="1">
      <c r="A402" s="33"/>
      <c r="B402" s="44"/>
      <c r="C402" s="18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1:12" ht="51">
      <c r="A403" s="33"/>
      <c r="B403" s="20">
        <v>51</v>
      </c>
      <c r="C403" s="18" t="s">
        <v>309</v>
      </c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1:12" ht="15" customHeight="1">
      <c r="A404" s="33"/>
      <c r="B404" s="20" t="s">
        <v>195</v>
      </c>
      <c r="C404" s="18" t="s">
        <v>114</v>
      </c>
      <c r="D404" s="90">
        <v>3892</v>
      </c>
      <c r="E404" s="108">
        <v>0</v>
      </c>
      <c r="F404" s="96">
        <v>4595</v>
      </c>
      <c r="G404" s="108">
        <v>0</v>
      </c>
      <c r="H404" s="90">
        <v>4595</v>
      </c>
      <c r="I404" s="108">
        <v>0</v>
      </c>
      <c r="J404" s="96">
        <v>3332</v>
      </c>
      <c r="K404" s="108">
        <v>0</v>
      </c>
      <c r="L404" s="96">
        <f>SUM(J404:K404)</f>
        <v>3332</v>
      </c>
    </row>
    <row r="405" spans="1:12" ht="15" customHeight="1">
      <c r="A405" s="33"/>
      <c r="B405" s="97"/>
      <c r="C405" s="18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1:12" ht="78" customHeight="1">
      <c r="A406" s="33"/>
      <c r="B406" s="20">
        <v>52</v>
      </c>
      <c r="C406" s="18" t="s">
        <v>261</v>
      </c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1:12" s="104" customFormat="1" ht="12.75">
      <c r="A407" s="139"/>
      <c r="B407" s="140" t="s">
        <v>196</v>
      </c>
      <c r="C407" s="64" t="s">
        <v>114</v>
      </c>
      <c r="D407" s="121">
        <v>4818</v>
      </c>
      <c r="E407" s="107">
        <v>0</v>
      </c>
      <c r="F407" s="113">
        <v>4700</v>
      </c>
      <c r="G407" s="107">
        <v>0</v>
      </c>
      <c r="H407" s="121">
        <v>4700</v>
      </c>
      <c r="I407" s="107">
        <v>0</v>
      </c>
      <c r="J407" s="107">
        <v>0</v>
      </c>
      <c r="K407" s="107">
        <v>0</v>
      </c>
      <c r="L407" s="107">
        <f>SUM(J407:K407)</f>
        <v>0</v>
      </c>
    </row>
    <row r="408" spans="1:12" ht="0.75" customHeight="1">
      <c r="A408" s="33"/>
      <c r="B408" s="97"/>
      <c r="C408" s="18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1:12" ht="89.25">
      <c r="A409" s="33"/>
      <c r="B409" s="20">
        <v>53</v>
      </c>
      <c r="C409" s="18" t="s">
        <v>291</v>
      </c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1:12" s="104" customFormat="1" ht="15" customHeight="1">
      <c r="A410" s="103"/>
      <c r="B410" s="135" t="s">
        <v>197</v>
      </c>
      <c r="C410" s="18" t="s">
        <v>114</v>
      </c>
      <c r="D410" s="90">
        <v>19509</v>
      </c>
      <c r="E410" s="108">
        <v>0</v>
      </c>
      <c r="F410" s="96">
        <v>21462</v>
      </c>
      <c r="G410" s="108">
        <v>0</v>
      </c>
      <c r="H410" s="90">
        <v>21462</v>
      </c>
      <c r="I410" s="108">
        <v>0</v>
      </c>
      <c r="J410" s="96">
        <v>10075</v>
      </c>
      <c r="K410" s="108">
        <v>0</v>
      </c>
      <c r="L410" s="96">
        <f>SUM(J410:K410)</f>
        <v>10075</v>
      </c>
    </row>
    <row r="411" spans="1:12" ht="13.5" customHeight="1">
      <c r="A411" s="33"/>
      <c r="B411" s="97"/>
      <c r="C411" s="18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1:12" ht="63.75">
      <c r="A412" s="33"/>
      <c r="B412" s="20">
        <v>54</v>
      </c>
      <c r="C412" s="18" t="s">
        <v>292</v>
      </c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1:12" ht="15" customHeight="1">
      <c r="A413" s="33"/>
      <c r="B413" s="20" t="s">
        <v>198</v>
      </c>
      <c r="C413" s="18" t="s">
        <v>114</v>
      </c>
      <c r="D413" s="90">
        <v>11107</v>
      </c>
      <c r="E413" s="108">
        <v>0</v>
      </c>
      <c r="F413" s="96">
        <v>20000</v>
      </c>
      <c r="G413" s="108">
        <v>0</v>
      </c>
      <c r="H413" s="90">
        <v>20000</v>
      </c>
      <c r="I413" s="108">
        <v>0</v>
      </c>
      <c r="J413" s="96">
        <v>36</v>
      </c>
      <c r="K413" s="108">
        <v>0</v>
      </c>
      <c r="L413" s="96">
        <f>SUM(J413:K413)</f>
        <v>36</v>
      </c>
    </row>
    <row r="414" spans="1:12" ht="13.5" customHeight="1">
      <c r="A414" s="33"/>
      <c r="B414" s="47"/>
      <c r="C414" s="23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1:12" ht="25.5">
      <c r="A415" s="33"/>
      <c r="B415" s="20">
        <v>63</v>
      </c>
      <c r="C415" s="18" t="s">
        <v>207</v>
      </c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1:12" ht="15" customHeight="1">
      <c r="A416" s="33"/>
      <c r="B416" s="20" t="s">
        <v>102</v>
      </c>
      <c r="C416" s="18" t="s">
        <v>114</v>
      </c>
      <c r="D416" s="94">
        <v>9999</v>
      </c>
      <c r="E416" s="92">
        <v>0</v>
      </c>
      <c r="F416" s="87">
        <v>20000</v>
      </c>
      <c r="G416" s="92">
        <v>0</v>
      </c>
      <c r="H416" s="94">
        <v>13100</v>
      </c>
      <c r="I416" s="92">
        <v>0</v>
      </c>
      <c r="J416" s="125">
        <v>4000</v>
      </c>
      <c r="K416" s="92">
        <v>0</v>
      </c>
      <c r="L416" s="87">
        <f>SUM(J416:K416)</f>
        <v>4000</v>
      </c>
    </row>
    <row r="417" spans="1:12" ht="13.5" customHeight="1">
      <c r="A417" s="33"/>
      <c r="B417" s="20"/>
      <c r="C417" s="18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1:12" ht="80.25" customHeight="1">
      <c r="A418" s="33"/>
      <c r="B418" s="20">
        <v>67</v>
      </c>
      <c r="C418" s="12" t="s">
        <v>199</v>
      </c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1:12" ht="15" customHeight="1">
      <c r="A419" s="33"/>
      <c r="B419" s="20" t="s">
        <v>194</v>
      </c>
      <c r="C419" s="18" t="s">
        <v>114</v>
      </c>
      <c r="D419" s="92">
        <v>0</v>
      </c>
      <c r="E419" s="92">
        <v>0</v>
      </c>
      <c r="F419" s="94">
        <v>57207</v>
      </c>
      <c r="G419" s="92">
        <v>0</v>
      </c>
      <c r="H419" s="87">
        <v>57207</v>
      </c>
      <c r="I419" s="92">
        <v>0</v>
      </c>
      <c r="J419" s="94">
        <v>70000</v>
      </c>
      <c r="K419" s="92">
        <v>0</v>
      </c>
      <c r="L419" s="94">
        <f>SUM(J419:K419)</f>
        <v>70000</v>
      </c>
    </row>
    <row r="420" spans="1:12" ht="15" customHeight="1">
      <c r="A420" s="33"/>
      <c r="B420" s="20"/>
      <c r="C420" s="12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1:12" ht="41.25" customHeight="1">
      <c r="A421" s="33"/>
      <c r="B421" s="20">
        <v>68</v>
      </c>
      <c r="C421" s="12" t="s">
        <v>165</v>
      </c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1:12" ht="12.75">
      <c r="A422" s="40"/>
      <c r="B422" s="21" t="s">
        <v>105</v>
      </c>
      <c r="C422" s="64" t="s">
        <v>167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88">
        <v>225</v>
      </c>
      <c r="K422" s="110">
        <v>0</v>
      </c>
      <c r="L422" s="88">
        <f>SUM(J422:K422)</f>
        <v>225</v>
      </c>
    </row>
    <row r="423" spans="1:12" ht="38.25">
      <c r="A423" s="33" t="s">
        <v>13</v>
      </c>
      <c r="B423" s="20">
        <v>68</v>
      </c>
      <c r="C423" s="12" t="s">
        <v>165</v>
      </c>
      <c r="D423" s="110">
        <f aca="true" t="shared" si="42" ref="D423:L423">SUM(D422:D422)</f>
        <v>0</v>
      </c>
      <c r="E423" s="110">
        <f t="shared" si="42"/>
        <v>0</v>
      </c>
      <c r="F423" s="110">
        <f t="shared" si="42"/>
        <v>0</v>
      </c>
      <c r="G423" s="110">
        <f t="shared" si="42"/>
        <v>0</v>
      </c>
      <c r="H423" s="110">
        <f t="shared" si="42"/>
        <v>0</v>
      </c>
      <c r="I423" s="110">
        <f t="shared" si="42"/>
        <v>0</v>
      </c>
      <c r="J423" s="88">
        <f t="shared" si="42"/>
        <v>225</v>
      </c>
      <c r="K423" s="110">
        <f t="shared" si="42"/>
        <v>0</v>
      </c>
      <c r="L423" s="88">
        <f t="shared" si="42"/>
        <v>225</v>
      </c>
    </row>
    <row r="424" spans="1:12" ht="6" customHeight="1">
      <c r="A424" s="33"/>
      <c r="B424" s="20"/>
      <c r="C424" s="12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1:12" ht="25.5">
      <c r="A425" s="33"/>
      <c r="B425" s="20">
        <v>70</v>
      </c>
      <c r="C425" s="12" t="s">
        <v>103</v>
      </c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1:12" ht="16.5" customHeight="1">
      <c r="A426" s="33"/>
      <c r="B426" s="20" t="s">
        <v>159</v>
      </c>
      <c r="C426" s="18" t="s">
        <v>168</v>
      </c>
      <c r="D426" s="116">
        <v>140001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f>SUM(J426:K426)</f>
        <v>0</v>
      </c>
    </row>
    <row r="427" spans="1:12" ht="25.5">
      <c r="A427" s="33" t="s">
        <v>13</v>
      </c>
      <c r="B427" s="20">
        <v>70</v>
      </c>
      <c r="C427" s="12" t="s">
        <v>103</v>
      </c>
      <c r="D427" s="88">
        <f aca="true" t="shared" si="43" ref="D427:L427">SUM(D426:D426)</f>
        <v>140001</v>
      </c>
      <c r="E427" s="110">
        <f t="shared" si="43"/>
        <v>0</v>
      </c>
      <c r="F427" s="110">
        <f>SUM(F426:F426)</f>
        <v>0</v>
      </c>
      <c r="G427" s="110">
        <f>SUM(G426:G426)</f>
        <v>0</v>
      </c>
      <c r="H427" s="110">
        <f t="shared" si="43"/>
        <v>0</v>
      </c>
      <c r="I427" s="110">
        <f t="shared" si="43"/>
        <v>0</v>
      </c>
      <c r="J427" s="110">
        <f t="shared" si="43"/>
        <v>0</v>
      </c>
      <c r="K427" s="110">
        <f t="shared" si="43"/>
        <v>0</v>
      </c>
      <c r="L427" s="110">
        <f t="shared" si="43"/>
        <v>0</v>
      </c>
    </row>
    <row r="428" spans="1:12" ht="6" customHeight="1">
      <c r="A428" s="33"/>
      <c r="B428" s="20"/>
      <c r="C428" s="12"/>
      <c r="D428" s="87"/>
      <c r="E428" s="92"/>
      <c r="F428" s="92"/>
      <c r="G428" s="92"/>
      <c r="H428" s="87"/>
      <c r="I428" s="92"/>
      <c r="J428" s="87"/>
      <c r="K428" s="92"/>
      <c r="L428" s="92"/>
    </row>
    <row r="429" spans="1:12" ht="25.5">
      <c r="A429" s="33"/>
      <c r="B429" s="20">
        <v>72</v>
      </c>
      <c r="C429" s="18" t="s">
        <v>208</v>
      </c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1:12" ht="16.5" customHeight="1">
      <c r="A430" s="33"/>
      <c r="B430" s="20" t="s">
        <v>106</v>
      </c>
      <c r="C430" s="18" t="s">
        <v>114</v>
      </c>
      <c r="D430" s="92">
        <v>0</v>
      </c>
      <c r="E430" s="92">
        <v>0</v>
      </c>
      <c r="F430" s="87">
        <v>1</v>
      </c>
      <c r="G430" s="92">
        <v>0</v>
      </c>
      <c r="H430" s="87">
        <v>601</v>
      </c>
      <c r="I430" s="92">
        <v>0</v>
      </c>
      <c r="J430" s="125">
        <v>2000</v>
      </c>
      <c r="K430" s="92">
        <v>0</v>
      </c>
      <c r="L430" s="87">
        <f>SUM(J430:K430)</f>
        <v>2000</v>
      </c>
    </row>
    <row r="431" spans="1:12" ht="6" customHeight="1">
      <c r="A431" s="33"/>
      <c r="B431" s="20"/>
      <c r="C431" s="18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1:12" ht="16.5" customHeight="1">
      <c r="A432" s="33"/>
      <c r="B432" s="20">
        <v>76</v>
      </c>
      <c r="C432" s="18" t="s">
        <v>202</v>
      </c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1:12" ht="16.5" customHeight="1">
      <c r="A433" s="33"/>
      <c r="B433" s="20" t="s">
        <v>107</v>
      </c>
      <c r="C433" s="18" t="s">
        <v>114</v>
      </c>
      <c r="D433" s="92">
        <v>0</v>
      </c>
      <c r="E433" s="92">
        <v>0</v>
      </c>
      <c r="F433" s="87">
        <v>1</v>
      </c>
      <c r="G433" s="92">
        <v>0</v>
      </c>
      <c r="H433" s="87">
        <v>3001</v>
      </c>
      <c r="I433" s="92">
        <v>0</v>
      </c>
      <c r="J433" s="125">
        <v>2000</v>
      </c>
      <c r="K433" s="92">
        <v>0</v>
      </c>
      <c r="L433" s="87">
        <f>SUM(J433:K433)</f>
        <v>2000</v>
      </c>
    </row>
    <row r="434" spans="1:12" ht="6" customHeight="1">
      <c r="A434" s="33"/>
      <c r="B434" s="20"/>
      <c r="C434" s="18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1:12" ht="63.75">
      <c r="A435" s="33"/>
      <c r="B435" s="20">
        <v>80</v>
      </c>
      <c r="C435" s="18" t="s">
        <v>109</v>
      </c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1:12" ht="16.5" customHeight="1">
      <c r="A436" s="33"/>
      <c r="B436" s="20" t="s">
        <v>108</v>
      </c>
      <c r="C436" s="18" t="s">
        <v>158</v>
      </c>
      <c r="D436" s="94">
        <v>10687</v>
      </c>
      <c r="E436" s="92">
        <v>0</v>
      </c>
      <c r="F436" s="92">
        <v>0</v>
      </c>
      <c r="G436" s="92">
        <v>0</v>
      </c>
      <c r="H436" s="92">
        <v>0</v>
      </c>
      <c r="I436" s="92">
        <v>0</v>
      </c>
      <c r="J436" s="92">
        <v>0</v>
      </c>
      <c r="K436" s="92">
        <v>0</v>
      </c>
      <c r="L436" s="92">
        <f>SUM(J436:K436)</f>
        <v>0</v>
      </c>
    </row>
    <row r="437" spans="1:12" ht="6" customHeight="1">
      <c r="A437" s="33"/>
      <c r="B437" s="20"/>
      <c r="C437" s="18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1:12" ht="16.5" customHeight="1">
      <c r="A438" s="33"/>
      <c r="B438" s="20">
        <v>82</v>
      </c>
      <c r="C438" s="18" t="s">
        <v>160</v>
      </c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1:12" ht="16.5" customHeight="1">
      <c r="A439" s="33"/>
      <c r="B439" s="20" t="s">
        <v>111</v>
      </c>
      <c r="C439" s="18" t="s">
        <v>114</v>
      </c>
      <c r="D439" s="92">
        <v>0</v>
      </c>
      <c r="E439" s="92">
        <v>0</v>
      </c>
      <c r="F439" s="87">
        <v>1</v>
      </c>
      <c r="G439" s="92">
        <v>0</v>
      </c>
      <c r="H439" s="87">
        <v>801</v>
      </c>
      <c r="I439" s="92">
        <v>0</v>
      </c>
      <c r="J439" s="125">
        <v>2000</v>
      </c>
      <c r="K439" s="92">
        <v>0</v>
      </c>
      <c r="L439" s="87">
        <f>SUM(J439:K439)</f>
        <v>2000</v>
      </c>
    </row>
    <row r="440" spans="1:12" ht="6" customHeight="1">
      <c r="A440" s="33"/>
      <c r="B440" s="20"/>
      <c r="C440" s="18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1:12" ht="38.25">
      <c r="A441" s="33"/>
      <c r="B441" s="44">
        <v>84</v>
      </c>
      <c r="C441" s="18" t="s">
        <v>166</v>
      </c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1:12" ht="13.5" customHeight="1">
      <c r="A442" s="33"/>
      <c r="B442" s="44" t="s">
        <v>113</v>
      </c>
      <c r="C442" s="18" t="s">
        <v>158</v>
      </c>
      <c r="D442" s="92">
        <v>0</v>
      </c>
      <c r="E442" s="92">
        <v>0</v>
      </c>
      <c r="F442" s="94">
        <v>74553</v>
      </c>
      <c r="G442" s="92">
        <v>0</v>
      </c>
      <c r="H442" s="94">
        <v>74553</v>
      </c>
      <c r="I442" s="92">
        <v>0</v>
      </c>
      <c r="J442" s="94">
        <v>74622</v>
      </c>
      <c r="K442" s="92">
        <v>0</v>
      </c>
      <c r="L442" s="94">
        <f>SUM(J442:K442)</f>
        <v>74622</v>
      </c>
    </row>
    <row r="443" spans="1:12" ht="38.25">
      <c r="A443" s="40" t="s">
        <v>13</v>
      </c>
      <c r="B443" s="62">
        <v>84</v>
      </c>
      <c r="C443" s="64" t="s">
        <v>166</v>
      </c>
      <c r="D443" s="99">
        <f aca="true" t="shared" si="44" ref="D443:L443">SUM(D442:D442)</f>
        <v>0</v>
      </c>
      <c r="E443" s="99">
        <f t="shared" si="44"/>
        <v>0</v>
      </c>
      <c r="F443" s="98">
        <f t="shared" si="44"/>
        <v>74553</v>
      </c>
      <c r="G443" s="99">
        <f t="shared" si="44"/>
        <v>0</v>
      </c>
      <c r="H443" s="98">
        <f t="shared" si="44"/>
        <v>74553</v>
      </c>
      <c r="I443" s="99">
        <f t="shared" si="44"/>
        <v>0</v>
      </c>
      <c r="J443" s="98">
        <f t="shared" si="44"/>
        <v>74622</v>
      </c>
      <c r="K443" s="99">
        <f t="shared" si="44"/>
        <v>0</v>
      </c>
      <c r="L443" s="98">
        <f t="shared" si="44"/>
        <v>74622</v>
      </c>
    </row>
    <row r="444" spans="1:12" ht="0.75" customHeight="1">
      <c r="A444" s="33"/>
      <c r="B444" s="44"/>
      <c r="C444" s="18"/>
      <c r="D444" s="87"/>
      <c r="E444" s="92"/>
      <c r="F444" s="87"/>
      <c r="G444" s="92"/>
      <c r="H444" s="87"/>
      <c r="I444" s="92"/>
      <c r="J444" s="87"/>
      <c r="K444" s="92"/>
      <c r="L444" s="87"/>
    </row>
    <row r="445" spans="1:12" ht="25.5">
      <c r="A445" s="33"/>
      <c r="B445" s="44">
        <v>85</v>
      </c>
      <c r="C445" s="18" t="s">
        <v>280</v>
      </c>
      <c r="D445" s="87"/>
      <c r="E445" s="92"/>
      <c r="F445" s="87"/>
      <c r="G445" s="92"/>
      <c r="H445" s="87"/>
      <c r="I445" s="92"/>
      <c r="J445" s="87"/>
      <c r="K445" s="92"/>
      <c r="L445" s="87"/>
    </row>
    <row r="446" spans="1:12" ht="12.75">
      <c r="A446" s="33"/>
      <c r="B446" s="44" t="s">
        <v>277</v>
      </c>
      <c r="C446" s="18" t="s">
        <v>114</v>
      </c>
      <c r="D446" s="92">
        <v>0</v>
      </c>
      <c r="E446" s="92">
        <v>0</v>
      </c>
      <c r="F446" s="92">
        <v>0</v>
      </c>
      <c r="G446" s="92">
        <v>0</v>
      </c>
      <c r="H446" s="87">
        <v>10000</v>
      </c>
      <c r="I446" s="92">
        <v>0</v>
      </c>
      <c r="J446" s="92">
        <v>0</v>
      </c>
      <c r="K446" s="92">
        <v>0</v>
      </c>
      <c r="L446" s="92">
        <f>SUM(J446:K446)</f>
        <v>0</v>
      </c>
    </row>
    <row r="447" spans="1:12" ht="12.75">
      <c r="A447" s="33"/>
      <c r="B447" s="44"/>
      <c r="C447" s="18"/>
      <c r="D447" s="92"/>
      <c r="E447" s="92"/>
      <c r="F447" s="92"/>
      <c r="G447" s="92"/>
      <c r="H447" s="87"/>
      <c r="I447" s="92"/>
      <c r="J447" s="87"/>
      <c r="K447" s="92"/>
      <c r="L447" s="92"/>
    </row>
    <row r="448" spans="1:12" ht="25.5">
      <c r="A448" s="33"/>
      <c r="B448" s="44">
        <v>86</v>
      </c>
      <c r="C448" s="18" t="s">
        <v>308</v>
      </c>
      <c r="D448" s="92"/>
      <c r="E448" s="92"/>
      <c r="F448" s="92"/>
      <c r="G448" s="92"/>
      <c r="H448" s="87"/>
      <c r="I448" s="92"/>
      <c r="J448" s="87"/>
      <c r="K448" s="92"/>
      <c r="L448" s="92"/>
    </row>
    <row r="449" spans="1:12" ht="12.75">
      <c r="A449" s="33"/>
      <c r="B449" s="44" t="s">
        <v>303</v>
      </c>
      <c r="C449" s="18" t="s">
        <v>114</v>
      </c>
      <c r="D449" s="92">
        <v>0</v>
      </c>
      <c r="E449" s="92">
        <v>0</v>
      </c>
      <c r="F449" s="92">
        <v>0</v>
      </c>
      <c r="G449" s="92">
        <v>0</v>
      </c>
      <c r="H449" s="92">
        <v>0</v>
      </c>
      <c r="I449" s="92">
        <v>0</v>
      </c>
      <c r="J449" s="87">
        <v>20000</v>
      </c>
      <c r="K449" s="92">
        <v>0</v>
      </c>
      <c r="L449" s="87">
        <f>SUM(J449:K449)</f>
        <v>20000</v>
      </c>
    </row>
    <row r="450" spans="1:12" ht="12.75">
      <c r="A450" s="33"/>
      <c r="B450" s="20"/>
      <c r="C450" s="18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1:12" ht="12.75">
      <c r="A451" s="33"/>
      <c r="B451" s="20">
        <v>87</v>
      </c>
      <c r="C451" s="18" t="s">
        <v>304</v>
      </c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1:12" ht="12.75">
      <c r="A452" s="33"/>
      <c r="B452" s="20" t="s">
        <v>305</v>
      </c>
      <c r="C452" s="18" t="s">
        <v>114</v>
      </c>
      <c r="D452" s="92">
        <v>0</v>
      </c>
      <c r="E452" s="92">
        <v>0</v>
      </c>
      <c r="F452" s="92">
        <v>0</v>
      </c>
      <c r="G452" s="92">
        <v>0</v>
      </c>
      <c r="H452" s="92">
        <v>0</v>
      </c>
      <c r="I452" s="92">
        <v>0</v>
      </c>
      <c r="J452" s="94">
        <v>20000</v>
      </c>
      <c r="K452" s="92">
        <v>0</v>
      </c>
      <c r="L452" s="87">
        <f>SUM(J452:K452)</f>
        <v>20000</v>
      </c>
    </row>
    <row r="453" spans="1:12" ht="12.75">
      <c r="A453" s="33"/>
      <c r="B453" s="20"/>
      <c r="C453" s="18"/>
      <c r="D453" s="87"/>
      <c r="E453" s="87"/>
      <c r="F453" s="94"/>
      <c r="G453" s="87"/>
      <c r="H453" s="87"/>
      <c r="I453" s="87"/>
      <c r="J453" s="94"/>
      <c r="K453" s="87"/>
      <c r="L453" s="94"/>
    </row>
    <row r="454" spans="1:12" ht="25.5">
      <c r="A454" s="33"/>
      <c r="B454" s="20">
        <v>94</v>
      </c>
      <c r="C454" s="18" t="s">
        <v>185</v>
      </c>
      <c r="D454" s="87"/>
      <c r="E454" s="87"/>
      <c r="F454" s="94"/>
      <c r="G454" s="87"/>
      <c r="H454" s="87"/>
      <c r="I454" s="87"/>
      <c r="J454" s="94"/>
      <c r="K454" s="87"/>
      <c r="L454" s="94"/>
    </row>
    <row r="455" spans="1:12" ht="12.75">
      <c r="A455" s="33"/>
      <c r="B455" s="20" t="s">
        <v>186</v>
      </c>
      <c r="C455" s="18" t="s">
        <v>114</v>
      </c>
      <c r="D455" s="92">
        <v>0</v>
      </c>
      <c r="E455" s="92">
        <v>0</v>
      </c>
      <c r="F455" s="92">
        <v>0</v>
      </c>
      <c r="G455" s="92">
        <v>0</v>
      </c>
      <c r="H455" s="87">
        <v>10000</v>
      </c>
      <c r="I455" s="92">
        <v>0</v>
      </c>
      <c r="J455" s="92">
        <v>0</v>
      </c>
      <c r="K455" s="92">
        <v>0</v>
      </c>
      <c r="L455" s="92">
        <f>SUM(J455:K455)</f>
        <v>0</v>
      </c>
    </row>
    <row r="456" spans="1:12" ht="12.75">
      <c r="A456" s="33"/>
      <c r="B456" s="20"/>
      <c r="C456" s="18"/>
      <c r="D456" s="87"/>
      <c r="E456" s="87"/>
      <c r="F456" s="94"/>
      <c r="G456" s="87"/>
      <c r="H456" s="87"/>
      <c r="I456" s="87"/>
      <c r="J456" s="94"/>
      <c r="K456" s="87"/>
      <c r="L456" s="94"/>
    </row>
    <row r="457" spans="1:12" ht="64.5" customHeight="1">
      <c r="A457" s="33"/>
      <c r="B457" s="20">
        <v>95</v>
      </c>
      <c r="C457" s="18" t="s">
        <v>263</v>
      </c>
      <c r="D457" s="87"/>
      <c r="E457" s="87"/>
      <c r="F457" s="94"/>
      <c r="G457" s="87"/>
      <c r="H457" s="87"/>
      <c r="I457" s="87"/>
      <c r="J457" s="94"/>
      <c r="K457" s="87"/>
      <c r="L457" s="94"/>
    </row>
    <row r="458" spans="1:12" ht="12.75">
      <c r="A458" s="33"/>
      <c r="B458" s="20" t="s">
        <v>187</v>
      </c>
      <c r="C458" s="18" t="s">
        <v>114</v>
      </c>
      <c r="D458" s="87">
        <v>14369</v>
      </c>
      <c r="E458" s="92">
        <v>0</v>
      </c>
      <c r="F458" s="94">
        <v>3881</v>
      </c>
      <c r="G458" s="92">
        <v>0</v>
      </c>
      <c r="H458" s="87">
        <v>3881</v>
      </c>
      <c r="I458" s="92">
        <v>0</v>
      </c>
      <c r="J458" s="94">
        <v>4060</v>
      </c>
      <c r="K458" s="92">
        <v>0</v>
      </c>
      <c r="L458" s="94">
        <f>SUM(J458:K458)</f>
        <v>4060</v>
      </c>
    </row>
    <row r="459" spans="1:12" ht="12.75">
      <c r="A459" s="33"/>
      <c r="B459" s="20"/>
      <c r="C459" s="18"/>
      <c r="D459" s="87"/>
      <c r="E459" s="87"/>
      <c r="F459" s="94"/>
      <c r="G459" s="87"/>
      <c r="H459" s="87"/>
      <c r="I459" s="87"/>
      <c r="J459" s="94"/>
      <c r="K459" s="87"/>
      <c r="L459" s="94"/>
    </row>
    <row r="460" spans="1:12" ht="63.75">
      <c r="A460" s="33"/>
      <c r="B460" s="20">
        <v>97</v>
      </c>
      <c r="C460" s="18" t="s">
        <v>193</v>
      </c>
      <c r="D460" s="87"/>
      <c r="E460" s="87"/>
      <c r="F460" s="94"/>
      <c r="G460" s="87"/>
      <c r="H460" s="87"/>
      <c r="I460" s="87"/>
      <c r="J460" s="94"/>
      <c r="K460" s="87"/>
      <c r="L460" s="94"/>
    </row>
    <row r="461" spans="1:12" ht="12.75">
      <c r="A461" s="33"/>
      <c r="B461" s="20" t="s">
        <v>190</v>
      </c>
      <c r="C461" s="18" t="s">
        <v>114</v>
      </c>
      <c r="D461" s="87">
        <v>16015</v>
      </c>
      <c r="E461" s="92">
        <v>0</v>
      </c>
      <c r="F461" s="94">
        <v>31212</v>
      </c>
      <c r="G461" s="92">
        <v>0</v>
      </c>
      <c r="H461" s="87">
        <v>31212</v>
      </c>
      <c r="I461" s="92">
        <v>0</v>
      </c>
      <c r="J461" s="94">
        <v>31217</v>
      </c>
      <c r="K461" s="92">
        <v>0</v>
      </c>
      <c r="L461" s="94">
        <f>SUM(J461:K461)</f>
        <v>31217</v>
      </c>
    </row>
    <row r="462" spans="1:12" ht="12.75">
      <c r="A462" s="33"/>
      <c r="B462" s="20"/>
      <c r="C462" s="18"/>
      <c r="D462" s="87"/>
      <c r="E462" s="87"/>
      <c r="F462" s="94"/>
      <c r="G462" s="87"/>
      <c r="H462" s="87"/>
      <c r="I462" s="87"/>
      <c r="J462" s="94"/>
      <c r="K462" s="87"/>
      <c r="L462" s="94"/>
    </row>
    <row r="463" spans="1:12" ht="39" customHeight="1">
      <c r="A463" s="33"/>
      <c r="B463" s="20">
        <v>98</v>
      </c>
      <c r="C463" s="18" t="s">
        <v>293</v>
      </c>
      <c r="D463" s="87"/>
      <c r="E463" s="87"/>
      <c r="F463" s="94"/>
      <c r="G463" s="87"/>
      <c r="H463" s="87"/>
      <c r="I463" s="87"/>
      <c r="J463" s="94"/>
      <c r="K463" s="87"/>
      <c r="L463" s="94"/>
    </row>
    <row r="464" spans="1:12" ht="12.75">
      <c r="A464" s="40"/>
      <c r="B464" s="21" t="s">
        <v>191</v>
      </c>
      <c r="C464" s="64" t="s">
        <v>114</v>
      </c>
      <c r="D464" s="110">
        <v>0</v>
      </c>
      <c r="E464" s="110">
        <v>0</v>
      </c>
      <c r="F464" s="116">
        <v>75100</v>
      </c>
      <c r="G464" s="110">
        <v>0</v>
      </c>
      <c r="H464" s="88">
        <v>75100</v>
      </c>
      <c r="I464" s="110">
        <v>0</v>
      </c>
      <c r="J464" s="116">
        <v>40000</v>
      </c>
      <c r="K464" s="110">
        <v>0</v>
      </c>
      <c r="L464" s="116">
        <f>SUM(J464:K464)</f>
        <v>40000</v>
      </c>
    </row>
    <row r="465" spans="1:12" ht="0.75" customHeight="1">
      <c r="A465" s="33"/>
      <c r="B465" s="20"/>
      <c r="C465" s="18"/>
      <c r="D465" s="87"/>
      <c r="E465" s="87"/>
      <c r="F465" s="94"/>
      <c r="G465" s="87"/>
      <c r="H465" s="87"/>
      <c r="I465" s="87"/>
      <c r="J465" s="94"/>
      <c r="K465" s="87"/>
      <c r="L465" s="94"/>
    </row>
    <row r="466" spans="1:12" ht="38.25">
      <c r="A466" s="33"/>
      <c r="B466" s="20">
        <v>99</v>
      </c>
      <c r="C466" s="18" t="s">
        <v>294</v>
      </c>
      <c r="D466" s="87"/>
      <c r="E466" s="87"/>
      <c r="F466" s="94"/>
      <c r="G466" s="87"/>
      <c r="H466" s="87"/>
      <c r="I466" s="87"/>
      <c r="J466" s="94"/>
      <c r="K466" s="87"/>
      <c r="L466" s="94"/>
    </row>
    <row r="467" spans="1:12" ht="12.75">
      <c r="A467" s="33"/>
      <c r="B467" s="20" t="s">
        <v>192</v>
      </c>
      <c r="C467" s="18" t="s">
        <v>114</v>
      </c>
      <c r="D467" s="110">
        <v>0</v>
      </c>
      <c r="E467" s="110">
        <v>0</v>
      </c>
      <c r="F467" s="116">
        <v>54000</v>
      </c>
      <c r="G467" s="110">
        <v>0</v>
      </c>
      <c r="H467" s="88">
        <v>54000</v>
      </c>
      <c r="I467" s="110">
        <v>0</v>
      </c>
      <c r="J467" s="116">
        <v>32730</v>
      </c>
      <c r="K467" s="110">
        <v>0</v>
      </c>
      <c r="L467" s="116">
        <f>SUM(J467:K467)</f>
        <v>32730</v>
      </c>
    </row>
    <row r="468" spans="1:12" ht="12.75">
      <c r="A468" s="33" t="s">
        <v>13</v>
      </c>
      <c r="B468" s="47">
        <v>5.8</v>
      </c>
      <c r="C468" s="23" t="s">
        <v>28</v>
      </c>
      <c r="D468" s="88">
        <f aca="true" t="shared" si="45" ref="D468:L468">D443+D439+D436+D433+D430+D427+D423+D416+D455+D458+D461+D464+D467+D419+D404+D407+D410+D413+D390+D358+D401+D449+D452</f>
        <v>263654</v>
      </c>
      <c r="E468" s="110">
        <f t="shared" si="45"/>
        <v>0</v>
      </c>
      <c r="F468" s="88">
        <f t="shared" si="45"/>
        <v>603699</v>
      </c>
      <c r="G468" s="110">
        <f t="shared" si="45"/>
        <v>0</v>
      </c>
      <c r="H468" s="88">
        <f t="shared" si="45"/>
        <v>609200</v>
      </c>
      <c r="I468" s="110">
        <f t="shared" si="45"/>
        <v>0</v>
      </c>
      <c r="J468" s="88">
        <f t="shared" si="45"/>
        <v>932744</v>
      </c>
      <c r="K468" s="110">
        <f t="shared" si="45"/>
        <v>0</v>
      </c>
      <c r="L468" s="88">
        <f t="shared" si="45"/>
        <v>932744</v>
      </c>
    </row>
    <row r="469" spans="1:12" ht="12.75">
      <c r="A469" s="33" t="s">
        <v>13</v>
      </c>
      <c r="B469" s="48">
        <v>5</v>
      </c>
      <c r="C469" s="18" t="s">
        <v>54</v>
      </c>
      <c r="D469" s="98">
        <f>D468</f>
        <v>263654</v>
      </c>
      <c r="E469" s="99">
        <f aca="true" t="shared" si="46" ref="E469:L469">E468</f>
        <v>0</v>
      </c>
      <c r="F469" s="98">
        <f>F468</f>
        <v>603699</v>
      </c>
      <c r="G469" s="99">
        <f>G468</f>
        <v>0</v>
      </c>
      <c r="H469" s="98">
        <f t="shared" si="46"/>
        <v>609200</v>
      </c>
      <c r="I469" s="99">
        <f t="shared" si="46"/>
        <v>0</v>
      </c>
      <c r="J469" s="98">
        <f t="shared" si="46"/>
        <v>932744</v>
      </c>
      <c r="K469" s="99">
        <f t="shared" si="46"/>
        <v>0</v>
      </c>
      <c r="L469" s="98">
        <f t="shared" si="46"/>
        <v>932744</v>
      </c>
    </row>
    <row r="470" spans="1:12" ht="9.75" customHeight="1">
      <c r="A470" s="33"/>
      <c r="B470" s="48"/>
      <c r="C470" s="18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1:12" ht="12.75">
      <c r="A471" s="33"/>
      <c r="B471" s="44">
        <v>6</v>
      </c>
      <c r="C471" s="18" t="s">
        <v>99</v>
      </c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1:12" ht="12.75">
      <c r="A472" s="33"/>
      <c r="B472" s="47">
        <v>6.8</v>
      </c>
      <c r="C472" s="23" t="s">
        <v>28</v>
      </c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1:12" s="16" customFormat="1" ht="25.5">
      <c r="A473" s="39"/>
      <c r="B473" s="105">
        <v>63</v>
      </c>
      <c r="C473" s="53" t="s">
        <v>118</v>
      </c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1:12" s="16" customFormat="1" ht="12.75">
      <c r="A474" s="39"/>
      <c r="B474" s="61">
        <v>45</v>
      </c>
      <c r="C474" s="28" t="s">
        <v>18</v>
      </c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1:12" ht="12.75">
      <c r="A475" s="39"/>
      <c r="B475" s="61" t="s">
        <v>119</v>
      </c>
      <c r="C475" s="28" t="s">
        <v>114</v>
      </c>
      <c r="D475" s="90">
        <v>44329</v>
      </c>
      <c r="E475" s="108">
        <v>0</v>
      </c>
      <c r="F475" s="90">
        <v>15470</v>
      </c>
      <c r="G475" s="108">
        <v>0</v>
      </c>
      <c r="H475" s="96">
        <v>15470</v>
      </c>
      <c r="I475" s="108">
        <v>0</v>
      </c>
      <c r="J475" s="129">
        <v>50000</v>
      </c>
      <c r="K475" s="108">
        <v>0</v>
      </c>
      <c r="L475" s="90">
        <f>SUM(J475:K475)</f>
        <v>50000</v>
      </c>
    </row>
    <row r="476" spans="1:12" ht="25.5">
      <c r="A476" s="33" t="s">
        <v>13</v>
      </c>
      <c r="B476" s="105">
        <v>63</v>
      </c>
      <c r="C476" s="28" t="s">
        <v>118</v>
      </c>
      <c r="D476" s="121">
        <f>D475</f>
        <v>44329</v>
      </c>
      <c r="E476" s="107">
        <f aca="true" t="shared" si="47" ref="E476:L477">E475</f>
        <v>0</v>
      </c>
      <c r="F476" s="121">
        <f aca="true" t="shared" si="48" ref="F476:G478">F475</f>
        <v>15470</v>
      </c>
      <c r="G476" s="107">
        <f t="shared" si="48"/>
        <v>0</v>
      </c>
      <c r="H476" s="121">
        <f t="shared" si="47"/>
        <v>15470</v>
      </c>
      <c r="I476" s="107">
        <f t="shared" si="47"/>
        <v>0</v>
      </c>
      <c r="J476" s="121">
        <f t="shared" si="47"/>
        <v>50000</v>
      </c>
      <c r="K476" s="107">
        <f t="shared" si="47"/>
        <v>0</v>
      </c>
      <c r="L476" s="121">
        <f t="shared" si="47"/>
        <v>50000</v>
      </c>
    </row>
    <row r="477" spans="1:12" ht="12.75">
      <c r="A477" s="33" t="s">
        <v>13</v>
      </c>
      <c r="B477" s="47">
        <v>6.8</v>
      </c>
      <c r="C477" s="23" t="s">
        <v>28</v>
      </c>
      <c r="D477" s="88">
        <f>D476</f>
        <v>44329</v>
      </c>
      <c r="E477" s="110">
        <f t="shared" si="47"/>
        <v>0</v>
      </c>
      <c r="F477" s="88">
        <f t="shared" si="48"/>
        <v>15470</v>
      </c>
      <c r="G477" s="110">
        <f t="shared" si="48"/>
        <v>0</v>
      </c>
      <c r="H477" s="88">
        <f t="shared" si="47"/>
        <v>15470</v>
      </c>
      <c r="I477" s="110">
        <f t="shared" si="47"/>
        <v>0</v>
      </c>
      <c r="J477" s="88">
        <f t="shared" si="47"/>
        <v>50000</v>
      </c>
      <c r="K477" s="110">
        <f t="shared" si="47"/>
        <v>0</v>
      </c>
      <c r="L477" s="88">
        <f t="shared" si="47"/>
        <v>50000</v>
      </c>
    </row>
    <row r="478" spans="1:12" ht="12.75">
      <c r="A478" s="33" t="s">
        <v>13</v>
      </c>
      <c r="B478" s="44">
        <v>6</v>
      </c>
      <c r="C478" s="18" t="s">
        <v>99</v>
      </c>
      <c r="D478" s="98">
        <f aca="true" t="shared" si="49" ref="D478:L478">D477</f>
        <v>44329</v>
      </c>
      <c r="E478" s="99">
        <f t="shared" si="49"/>
        <v>0</v>
      </c>
      <c r="F478" s="98">
        <f t="shared" si="48"/>
        <v>15470</v>
      </c>
      <c r="G478" s="99">
        <f t="shared" si="48"/>
        <v>0</v>
      </c>
      <c r="H478" s="98">
        <f t="shared" si="49"/>
        <v>15470</v>
      </c>
      <c r="I478" s="99">
        <f t="shared" si="49"/>
        <v>0</v>
      </c>
      <c r="J478" s="98">
        <f t="shared" si="49"/>
        <v>50000</v>
      </c>
      <c r="K478" s="99">
        <f t="shared" si="49"/>
        <v>0</v>
      </c>
      <c r="L478" s="98">
        <f t="shared" si="49"/>
        <v>50000</v>
      </c>
    </row>
    <row r="479" spans="1:12" ht="12.75">
      <c r="A479" s="34" t="s">
        <v>13</v>
      </c>
      <c r="B479" s="24">
        <v>4801</v>
      </c>
      <c r="C479" s="23" t="s">
        <v>5</v>
      </c>
      <c r="D479" s="98">
        <f aca="true" t="shared" si="50" ref="D479:L479">D478+D469+D332</f>
        <v>328630</v>
      </c>
      <c r="E479" s="99">
        <f t="shared" si="50"/>
        <v>0</v>
      </c>
      <c r="F479" s="98">
        <f t="shared" si="50"/>
        <v>727239</v>
      </c>
      <c r="G479" s="99">
        <f t="shared" si="50"/>
        <v>0</v>
      </c>
      <c r="H479" s="98">
        <f t="shared" si="50"/>
        <v>734293</v>
      </c>
      <c r="I479" s="99">
        <f t="shared" si="50"/>
        <v>0</v>
      </c>
      <c r="J479" s="98">
        <f t="shared" si="50"/>
        <v>1033676</v>
      </c>
      <c r="K479" s="99">
        <f t="shared" si="50"/>
        <v>0</v>
      </c>
      <c r="L479" s="98">
        <f t="shared" si="50"/>
        <v>1033676</v>
      </c>
    </row>
    <row r="480" spans="1:12" ht="12.75">
      <c r="A480" s="50" t="s">
        <v>13</v>
      </c>
      <c r="B480" s="51"/>
      <c r="C480" s="52" t="s">
        <v>98</v>
      </c>
      <c r="D480" s="98">
        <f>D479</f>
        <v>328630</v>
      </c>
      <c r="E480" s="99">
        <f aca="true" t="shared" si="51" ref="E480:L480">E479</f>
        <v>0</v>
      </c>
      <c r="F480" s="98">
        <f t="shared" si="51"/>
        <v>727239</v>
      </c>
      <c r="G480" s="99">
        <f t="shared" si="51"/>
        <v>0</v>
      </c>
      <c r="H480" s="98">
        <f t="shared" si="51"/>
        <v>734293</v>
      </c>
      <c r="I480" s="99">
        <f t="shared" si="51"/>
        <v>0</v>
      </c>
      <c r="J480" s="98">
        <f t="shared" si="51"/>
        <v>1033676</v>
      </c>
      <c r="K480" s="99">
        <f t="shared" si="51"/>
        <v>0</v>
      </c>
      <c r="L480" s="98">
        <f t="shared" si="51"/>
        <v>1033676</v>
      </c>
    </row>
    <row r="481" spans="1:12" ht="12.75">
      <c r="A481" s="50" t="s">
        <v>13</v>
      </c>
      <c r="B481" s="51"/>
      <c r="C481" s="52" t="s">
        <v>6</v>
      </c>
      <c r="D481" s="93">
        <f aca="true" t="shared" si="52" ref="D481:L481">D480+D269</f>
        <v>732506</v>
      </c>
      <c r="E481" s="93">
        <f t="shared" si="52"/>
        <v>365413</v>
      </c>
      <c r="F481" s="93">
        <f t="shared" si="52"/>
        <v>936583</v>
      </c>
      <c r="G481" s="93">
        <f t="shared" si="52"/>
        <v>629296</v>
      </c>
      <c r="H481" s="93">
        <f t="shared" si="52"/>
        <v>1089938</v>
      </c>
      <c r="I481" s="93">
        <f t="shared" si="52"/>
        <v>636303</v>
      </c>
      <c r="J481" s="93">
        <f t="shared" si="52"/>
        <v>1277059</v>
      </c>
      <c r="K481" s="93">
        <f t="shared" si="52"/>
        <v>729520</v>
      </c>
      <c r="L481" s="93">
        <f t="shared" si="52"/>
        <v>2006579</v>
      </c>
    </row>
    <row r="482" spans="1:12" ht="9.75" customHeight="1">
      <c r="A482" s="33"/>
      <c r="B482" s="20"/>
      <c r="C482" s="120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1:12" ht="12.75">
      <c r="A483" s="33" t="s">
        <v>15</v>
      </c>
      <c r="B483" s="24">
        <v>2801</v>
      </c>
      <c r="C483" s="23" t="s">
        <v>3</v>
      </c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1:12" ht="12.75">
      <c r="A484" s="40"/>
      <c r="B484" s="141" t="s">
        <v>315</v>
      </c>
      <c r="C484" s="142" t="s">
        <v>269</v>
      </c>
      <c r="D484" s="110">
        <v>0</v>
      </c>
      <c r="E484" s="116">
        <v>11</v>
      </c>
      <c r="F484" s="110">
        <v>0</v>
      </c>
      <c r="G484" s="110">
        <v>0</v>
      </c>
      <c r="H484" s="110">
        <v>0</v>
      </c>
      <c r="I484" s="110">
        <v>0</v>
      </c>
      <c r="J484" s="88"/>
      <c r="K484" s="110">
        <v>0</v>
      </c>
      <c r="L484" s="110">
        <v>0</v>
      </c>
    </row>
  </sheetData>
  <sheetProtection/>
  <autoFilter ref="A16:L484"/>
  <mergeCells count="9">
    <mergeCell ref="D2:F2"/>
    <mergeCell ref="D15:E15"/>
    <mergeCell ref="F15:G15"/>
    <mergeCell ref="H15:I15"/>
    <mergeCell ref="J15:L15"/>
    <mergeCell ref="D14:E14"/>
    <mergeCell ref="F14:G14"/>
    <mergeCell ref="H14:I14"/>
    <mergeCell ref="J14:L14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4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2012-06-21T16:11:33Z</cp:lastPrinted>
  <dcterms:created xsi:type="dcterms:W3CDTF">2004-06-02T16:23:55Z</dcterms:created>
  <dcterms:modified xsi:type="dcterms:W3CDTF">2012-06-23T10:13:58Z</dcterms:modified>
  <cp:category/>
  <cp:version/>
  <cp:contentType/>
  <cp:contentStatus/>
</cp:coreProperties>
</file>